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6900" tabRatio="899" activeTab="0"/>
  </bookViews>
  <sheets>
    <sheet name="proje ve personel bilgileri" sheetId="1" r:id="rId1"/>
    <sheet name="Kapak Sayfası" sheetId="2" r:id="rId2"/>
    <sheet name="G011A (1. ay)" sheetId="3" r:id="rId3"/>
    <sheet name="G011A (2. ay)" sheetId="4" r:id="rId4"/>
    <sheet name="G011A (3. ay)" sheetId="5" r:id="rId5"/>
    <sheet name="G011A (4. ay)" sheetId="6" r:id="rId6"/>
    <sheet name="G011A (5. ay)" sheetId="7" r:id="rId7"/>
    <sheet name="G011A (6. ay)" sheetId="8" r:id="rId8"/>
    <sheet name="G011B" sheetId="9" r:id="rId9"/>
    <sheet name="G011C" sheetId="10" r:id="rId10"/>
    <sheet name="G011" sheetId="11" r:id="rId11"/>
    <sheet name="G012" sheetId="12" r:id="rId12"/>
    <sheet name="G013" sheetId="13" r:id="rId13"/>
    <sheet name="G014A" sheetId="14" r:id="rId14"/>
    <sheet name="G014B" sheetId="15" r:id="rId15"/>
    <sheet name="G015A" sheetId="16" r:id="rId16"/>
    <sheet name="G015B" sheetId="17" r:id="rId17"/>
    <sheet name="G016" sheetId="18" r:id="rId18"/>
    <sheet name="G016A" sheetId="19" r:id="rId19"/>
    <sheet name="G020" sheetId="20" r:id="rId20"/>
  </sheets>
  <definedNames>
    <definedName name="_Toc276030620" localSheetId="9">'G011C'!$A$1</definedName>
    <definedName name="_Toc276030621" localSheetId="9">'G011C'!$U$3</definedName>
    <definedName name="Check4" localSheetId="19">'G020'!$A$20</definedName>
  </definedNames>
  <calcPr fullCalcOnLoad="1"/>
</workbook>
</file>

<file path=xl/sharedStrings.xml><?xml version="1.0" encoding="utf-8"?>
<sst xmlns="http://schemas.openxmlformats.org/spreadsheetml/2006/main" count="3272" uniqueCount="238">
  <si>
    <t>Gerekli Bilgiler</t>
  </si>
  <si>
    <t>Önemli Not:</t>
  </si>
  <si>
    <t>Proje No</t>
  </si>
  <si>
    <t>Proje Adı</t>
  </si>
  <si>
    <t>Program Kodu</t>
  </si>
  <si>
    <t>Proje Başvuru Tarihi</t>
  </si>
  <si>
    <t>Destek Başlangıç Tarihi</t>
  </si>
  <si>
    <t>Destek Bitiş Tarihi</t>
  </si>
  <si>
    <t>Brüt Asgari Ücret</t>
  </si>
  <si>
    <t>Adı Soyadı</t>
  </si>
  <si>
    <t>TC Kimlik No</t>
  </si>
  <si>
    <t>Projedeki Görevi/Ünvanı</t>
  </si>
  <si>
    <t>DİKKAT!</t>
  </si>
  <si>
    <t>Asgari ücret yıllık olarak belirlendiğinden, mali rapor gider formları da buna göre güncellenmektedir. Lütfen mali rapor gider formlarının “www.tubitak.gov.tr” veya “www.teydeb.tubitak.gov.tr”  adresindeki güncel halini kullanınız.</t>
  </si>
  <si>
    <t>TÜBİTAK</t>
  </si>
  <si>
    <t>TEKNOLOJİ VE YENİLİK DESTEK PROGRAMLARI</t>
  </si>
  <si>
    <t xml:space="preserve">BAŞKANLIĞI </t>
  </si>
  <si>
    <t>DESTEK PROGRAMLARI</t>
  </si>
  <si>
    <t xml:space="preserve"> </t>
  </si>
  <si>
    <t>MALİ RAPOR</t>
  </si>
  <si>
    <t>PROJE NUMARASI</t>
  </si>
  <si>
    <t>:</t>
  </si>
  <si>
    <t>PROJE YÜRÜTÜCÜSÜ</t>
  </si>
  <si>
    <t>PROJE MALİ SORUMLUSU</t>
  </si>
  <si>
    <t>KURULUŞ ADI</t>
  </si>
  <si>
    <t>ADRES</t>
  </si>
  <si>
    <t>TELEFON</t>
  </si>
  <si>
    <t>FAX</t>
  </si>
  <si>
    <t>E-POSTA</t>
  </si>
  <si>
    <t>PROJE DESTEK BAŞLAMA TARİHİ</t>
  </si>
  <si>
    <t>PROJE DESTEK BİTİŞ TARİHİ</t>
  </si>
  <si>
    <t>GİRİŞ</t>
  </si>
  <si>
    <t xml:space="preserve">Mali rapor, dönemsel olarak hazırlanarak firma yetkilisi/yetkilileri tarafından imzalanan; desteklenen projeye ilişkin gider formları, belgeleri ve gerekli ekleri, diğer destekleyici formlar ile tamamlayıcı mali belgelerden oluşan dokümandır. </t>
  </si>
  <si>
    <r>
      <t xml:space="preserve">Mali rapor, harcama ve giderlerin desteklenen projenin gereklerine uygunluğundan sorumlu olan firma yetkilisi ile birlikte proje yürütücüsü ve proje mali sorumlusu tarafından </t>
    </r>
    <r>
      <rPr>
        <u val="single"/>
        <sz val="12"/>
        <color indexed="8"/>
        <rFont val="Arial"/>
        <family val="2"/>
      </rPr>
      <t>destek karar yazısında</t>
    </r>
    <r>
      <rPr>
        <sz val="12"/>
        <color indexed="8"/>
        <rFont val="Arial"/>
        <family val="2"/>
      </rPr>
      <t xml:space="preserve"> belirtilen destek kapsamı ve </t>
    </r>
    <r>
      <rPr>
        <u val="single"/>
        <sz val="12"/>
        <color indexed="8"/>
        <rFont val="Arial"/>
        <family val="2"/>
      </rPr>
      <t>gerekçeleriyle sunulan proje değişiklikleri</t>
    </r>
    <r>
      <rPr>
        <sz val="12"/>
        <color indexed="8"/>
        <rFont val="Arial"/>
        <family val="2"/>
      </rPr>
      <t xml:space="preserve"> dikkate alınarak, projenin dönem içindeki harcamalarına ilişkin bilgi, belge ve belge eklerini kapsayacak şekilde eksiksiz </t>
    </r>
    <r>
      <rPr>
        <b/>
        <sz val="12"/>
        <color indexed="8"/>
        <rFont val="Arial"/>
        <family val="2"/>
      </rPr>
      <t>iki (2) nüsha</t>
    </r>
    <r>
      <rPr>
        <sz val="12"/>
        <color indexed="8"/>
        <rFont val="Arial"/>
        <family val="2"/>
      </rPr>
      <t xml:space="preserve"> olarak hazırlanır ve firma yetkilisi tarafından onaylanır. Her iki nüshası da Yeminli Mali Müşavir tarafından tasdik edilmelidir. </t>
    </r>
    <r>
      <rPr>
        <b/>
        <u val="single"/>
        <sz val="12"/>
        <color indexed="8"/>
        <rFont val="Arial"/>
        <family val="2"/>
      </rPr>
      <t>Mali Rapor TÜBİTAK’a sunulmaz.</t>
    </r>
    <r>
      <rPr>
        <b/>
        <sz val="12"/>
        <color indexed="8"/>
        <rFont val="Arial"/>
        <family val="2"/>
      </rPr>
      <t xml:space="preserve"> </t>
    </r>
    <r>
      <rPr>
        <sz val="12"/>
        <color indexed="8"/>
        <rFont val="Arial"/>
        <family val="2"/>
      </rPr>
      <t>Firma, kaşeleyip imzaladığı ve yeminli mali müşavirin tasdiklediği Mali Raporu on yıl süreyle saklamakla yükümlüdür.</t>
    </r>
  </si>
  <si>
    <t xml:space="preserve">Firma Mali Raporun içerisinde yer alması gereken gider formlarını, proje kapsamında gerçekleştirdiği faaliyetlere ilişkin harcama ve giderlerini gösterecek şekilde düzenler. Firma, düzenlediği gider formlarının eklerini (ücret bordroları, faturalar vb. vesikalar, ödeme belgeleri vb. fotokopilerini), ilgili gider formlarının altında dosyalamak suretiyle muhafaza etmelidir. Gider formları ve ekleri firma tarafından düzgün bir biçimde tasnif edilmeli ve böylece yapılacak mali inceleme ve denetimlerde yetkili mercilere kolaylık sağlanmalıdır.  </t>
  </si>
  <si>
    <t xml:space="preserve">Bu çerçevede aşağıda yer alan gider formlarında istenen tüm bilgiler, firma tarafından doğru ve eksiksiz bir biçimde düzenlenmeli, ilgili gider formlarına dayanak teşkil eden ekler de, her ek ilgili gider formunun altında yer alacak şekilde tasnif edilerek Mali Rapor oluşturulmalıdır. </t>
  </si>
  <si>
    <t>İÇİNDEKİLER</t>
  </si>
  <si>
    <t>1.Personel Giderleri Formu (G011)</t>
  </si>
  <si>
    <t>1.1 Personel Aylık Maliyet Formu (G011-A)</t>
  </si>
  <si>
    <t>1.2 Personel Ortalama Aylık Maliyet Formu (G011-B)</t>
  </si>
  <si>
    <t>1.3 İlgili Dönemde Eğitim Durumuna Göre Uygulanacak Personel Ortalama  Aylık Maliyet Formu(G011C)</t>
  </si>
  <si>
    <t>2.Seyahat Giderleri Formu (G012)</t>
  </si>
  <si>
    <t>3.Alet/Teçhizat/Yazılım/Yayın Giderleri Formu (G013)</t>
  </si>
  <si>
    <r>
      <t>4.</t>
    </r>
    <r>
      <rPr>
        <i/>
        <sz val="12"/>
        <color indexed="8"/>
        <rFont val="Arial"/>
        <family val="2"/>
      </rPr>
      <t xml:space="preserve"> </t>
    </r>
    <r>
      <rPr>
        <sz val="13"/>
        <color indexed="8"/>
        <rFont val="Arial"/>
        <family val="2"/>
      </rPr>
      <t>Ar-Ge ve Test Kuruluşlarina Yaptirilan İşlere Ait Gider Formu (G014)</t>
    </r>
  </si>
  <si>
    <t>5.Hizmet Alımları Gider Formu (G015)</t>
  </si>
  <si>
    <t>6.Malzeme Giderleri Formu (G016)</t>
  </si>
  <si>
    <r>
      <t>7</t>
    </r>
    <r>
      <rPr>
        <sz val="13"/>
        <color indexed="8"/>
        <rFont val="Arial"/>
        <family val="2"/>
      </rPr>
      <t>.Stoktan Kullanilan Malzeme Giderleri Formu (G016-A)</t>
    </r>
  </si>
  <si>
    <t>8.Proje Dönemsel Toplam Giderler Tablosu (G020)</t>
  </si>
  <si>
    <t>10.Ar-Ge Ek Destek ve Mali Performans Bilgileri Formu (AGY331)</t>
  </si>
  <si>
    <t>PERSONEL AYLIK MALİYET FORMU</t>
  </si>
  <si>
    <t>G011-A</t>
  </si>
  <si>
    <t>Sıra No</t>
  </si>
  <si>
    <t>Prim Gün Sayısı</t>
  </si>
  <si>
    <t>Brüt Ücret (TL)</t>
  </si>
  <si>
    <t>İkramiye</t>
  </si>
  <si>
    <t>5510 Sayılı Kanun Kapsamında Faydalanılan Miktar</t>
  </si>
  <si>
    <t>5746 Sayılı Kanun Kapsamında Hesaplanan SGK İşveren Payı Desteği</t>
  </si>
  <si>
    <t>5746 / 4691 Sayılı Kanunlar Kapsamında Hesaplanan Gelir Vergisi Stopaj Teşviki ve Damga Vergisi İstisnası</t>
  </si>
  <si>
    <t>TOPLAM MALİYET (TL)</t>
  </si>
  <si>
    <t>İşveren Katkısı</t>
  </si>
  <si>
    <t xml:space="preserve">SGK İşveren Payı </t>
  </si>
  <si>
    <t>İşsizlik Sigortası İşveren Payı</t>
  </si>
  <si>
    <t>(TL)</t>
  </si>
  <si>
    <t xml:space="preserve">                        TOPLAM</t>
  </si>
  <si>
    <r>
      <t>Bu</t>
    </r>
    <r>
      <rPr>
        <sz val="10"/>
        <color indexed="8"/>
        <rFont val="Arial"/>
        <family val="2"/>
      </rPr>
      <t xml:space="preserve"> formda  beyan edilen bilgilerin defter kayıt ve belgelere uygun olduğunu, bu dönemdeki Aylık Prim ve Hizmet Belgeleri ile mutabık bulunduğunu taahhüt  ederiz.</t>
    </r>
  </si>
  <si>
    <t xml:space="preserve">   </t>
  </si>
  <si>
    <t xml:space="preserve">TARİH :......./....../.........  </t>
  </si>
  <si>
    <t xml:space="preserve">Kuruluş Yetkilisi Adı Soyadı </t>
  </si>
  <si>
    <t xml:space="preserve">SGK İşveren Payı   </t>
  </si>
  <si>
    <t xml:space="preserve">SGK İşveren Payı  </t>
  </si>
  <si>
    <t>SGK İşveren Payı</t>
  </si>
  <si>
    <t>PERSONEL ORTALAMA AYLIK MALİYET FORMU</t>
  </si>
  <si>
    <t>dönemine aittir</t>
  </si>
  <si>
    <t>G011-B</t>
  </si>
  <si>
    <t>Dönemde Çalışılan Toplam Prim Gün Sayısı</t>
  </si>
  <si>
    <t>Çalışılan Toplam Ay</t>
  </si>
  <si>
    <t>Ortalama Aylık Maliyet (TL)</t>
  </si>
  <si>
    <t>Eylül</t>
  </si>
  <si>
    <t>Ekim</t>
  </si>
  <si>
    <t>Kasım</t>
  </si>
  <si>
    <t>PrimGün Sayı</t>
  </si>
  <si>
    <t>Toplam Maliyet</t>
  </si>
  <si>
    <r>
      <t>Yetkili İmza</t>
    </r>
    <r>
      <rPr>
        <sz val="11"/>
        <color indexed="8"/>
        <rFont val="Arial"/>
        <family val="2"/>
      </rPr>
      <t xml:space="preserve"> Kaşe</t>
    </r>
  </si>
  <si>
    <t>İLGİLİ DÖNEMDE EĞİTİM DURUMUNA GÖRE UYGULANACAK PERSONEL ORTALAMA AYLIK MALİYET FORMU</t>
  </si>
  <si>
    <t xml:space="preserve"> G011-C</t>
  </si>
  <si>
    <t xml:space="preserve">Proje No.                                    </t>
  </si>
  <si>
    <t xml:space="preserve">Proje Adı                                               </t>
  </si>
  <si>
    <t>Kuruluş Tescil Tarihi (Ticaret Sicil Gazetesinde Belirtilen)</t>
  </si>
  <si>
    <t xml:space="preserve">Proje Başvuru Tarihi                         </t>
  </si>
  <si>
    <t>T.C. Kimlik NO</t>
  </si>
  <si>
    <t>Firmada İşe Başlama Tarihi</t>
  </si>
  <si>
    <t>Eğitim Durumu</t>
  </si>
  <si>
    <t>Lisans Mezuniyet Tarihi (*)</t>
  </si>
  <si>
    <t>Lisans Mezuniyet tarihi ile proje başvuru tarihi arasında geçen ay sayısı (*)</t>
  </si>
  <si>
    <t xml:space="preserve">İlgili Dönemde Geçerli Brüt Asgari Ücret  (TL) </t>
  </si>
  <si>
    <t>Brüt Asgari Ücret Katları</t>
  </si>
  <si>
    <r>
      <t xml:space="preserve"> Eğitim Durumuna Göre Personel Ortalama Aylık Maliyeti (TL) </t>
    </r>
    <r>
      <rPr>
        <b/>
        <sz val="9"/>
        <color indexed="8"/>
        <rFont val="Arial"/>
        <family val="2"/>
      </rPr>
      <t>[3= 1x2]</t>
    </r>
  </si>
  <si>
    <t xml:space="preserve"> Personelin G011-B Formunda Hesaplanan Ortalama Aylık Maliyeti (TL)        [4]</t>
  </si>
  <si>
    <t xml:space="preserve">İlgili Dönemde Uygulanacak Personel Ortalama Aylık Maliyeti (TL) (**)  </t>
  </si>
  <si>
    <t>(İlgili alana x atınız)</t>
  </si>
  <si>
    <t>Lise ve altı</t>
  </si>
  <si>
    <t>Ön Lisans</t>
  </si>
  <si>
    <t>Lisans</t>
  </si>
  <si>
    <t>Yüksek Lisans</t>
  </si>
  <si>
    <t>Doktora</t>
  </si>
  <si>
    <t>[1]</t>
  </si>
  <si>
    <t>[2]</t>
  </si>
  <si>
    <t xml:space="preserve"> (*) Bu alan lisans diplomasına sahip (lisans, yüksek lisans ve doktora dereceli) tüm personel için doldurulacaktır.</t>
  </si>
  <si>
    <t xml:space="preserve">(**) Bu alana [3] ve [4]’deki değerlerden küçük olan yazılacaktır. Bu alana yazılan değer, G011 formunda Ortalama Aylık Maliyet sütununa aktarılarak dönem içinde desteğe esas alınır. </t>
  </si>
  <si>
    <t>Bu formda beyan edilen proje personeline ilişkin özlük bilgilerinin gerçeği yansıttığını, ilgili personel maliyet tutarlarının ve hesaplamalarının doğru olduğunu taahhüt ederiz.</t>
  </si>
  <si>
    <t>TARİH:......./..../....         Kuruluş yetkilisi Adı Soyadı           Yetkili İmza Kaşe</t>
  </si>
  <si>
    <t>PERSONEL GİDERLERİ FORMU</t>
  </si>
  <si>
    <t>G011</t>
  </si>
  <si>
    <t xml:space="preserve">Proje Adı                                                                                                  </t>
  </si>
  <si>
    <t>İş Paketi No/Adı</t>
  </si>
  <si>
    <t>T.C.</t>
  </si>
  <si>
    <t>Adam/Ay Oranı</t>
  </si>
  <si>
    <t>Çalışılan Ay</t>
  </si>
  <si>
    <t>Adam-Ay Değeri</t>
  </si>
  <si>
    <t>Ortalama</t>
  </si>
  <si>
    <t xml:space="preserve">Toplam Maliyet </t>
  </si>
  <si>
    <t xml:space="preserve"> Kimlik No</t>
  </si>
  <si>
    <t>Aylık Maliyet (TL)</t>
  </si>
  <si>
    <t xml:space="preserve">                                                                                                                                 TOPLAM</t>
  </si>
  <si>
    <t>Dönemdeki tüm iş paketlerinde gerçekleşen adam-ay değeri toplamı =</t>
  </si>
  <si>
    <t xml:space="preserve">Bu formda beyan edilen harcama ve giderlere ilişkin mali raporda yer alan belgelerin asıllarının aynısı olduğunu ve asıllarının kuruluşumuzda saklandığını taahhüt ederiz. </t>
  </si>
  <si>
    <t>SEYAHAT GİDERLERİ FORMU</t>
  </si>
  <si>
    <t xml:space="preserve">   G012</t>
  </si>
  <si>
    <t>Projedeki Görevi / Ünvanı</t>
  </si>
  <si>
    <t>Gidilen Yer ve Seyahatin Proje İle İlgisi</t>
  </si>
  <si>
    <t>Belgenin</t>
  </si>
  <si>
    <t>Tutarı TL-KDV'siz</t>
  </si>
  <si>
    <t>Ödenen Tutar TL-KDV'li</t>
  </si>
  <si>
    <t>Tarihi</t>
  </si>
  <si>
    <t>Numarası</t>
  </si>
  <si>
    <t>TOPLAM</t>
  </si>
  <si>
    <t>ALET / TEÇHİZAT /  YAZILIM / YAYIN GİDERLERİ FORMU</t>
  </si>
  <si>
    <t>G013</t>
  </si>
  <si>
    <t xml:space="preserve">Proje Adı                                                                                     </t>
  </si>
  <si>
    <t>Proje Başvurusu M013</t>
  </si>
  <si>
    <t>Alet/Teçhizat/Yazılım/Yayın Adı</t>
  </si>
  <si>
    <t>Adet</t>
  </si>
  <si>
    <t xml:space="preserve">Belgenin </t>
  </si>
  <si>
    <t xml:space="preserve">Tutarı TL-KDV'siz </t>
  </si>
  <si>
    <t>Formundaki</t>
  </si>
  <si>
    <t xml:space="preserve">         TOPLAM</t>
  </si>
  <si>
    <t>AR-GE VE TEST KURULUŞLARINA YAPTIRILAN İŞLER GİDER FORMU</t>
  </si>
  <si>
    <t>G014-A</t>
  </si>
  <si>
    <t>Yurtiçi</t>
  </si>
  <si>
    <t>M014 Formu Sıra no</t>
  </si>
  <si>
    <t xml:space="preserve">Ar-Ge’nin Yaptırıldığı Kuruluş Türü* </t>
  </si>
  <si>
    <t>Kuruluş Adı                         (Üniversite ise, Bölüm, Akademisyen unvan ve adı)</t>
  </si>
  <si>
    <t>Yaptırılan İş**</t>
  </si>
  <si>
    <t>Yaptırılan İşin Açıklaması ve Firma Dışında Yaptırılma Nedenleri</t>
  </si>
  <si>
    <t>Belge Tarihi</t>
  </si>
  <si>
    <t>Belge Numarası</t>
  </si>
  <si>
    <t xml:space="preserve">Tutarı TL-
KDV'siz </t>
  </si>
  <si>
    <t xml:space="preserve">Ödenen Tutar TL-KDV'li </t>
  </si>
  <si>
    <t>*Üniversite, Kamu Araştırma Kurumu, Kamu Test Enstitüsü, Özel Sektör Test Merkezi, KOBİ veya Büyük Firma (Birini Seçiniz)</t>
  </si>
  <si>
    <t>**Bilimsel Danışmanlık, Tasarım, Test/Analiz (Birini Seçiniz)</t>
  </si>
  <si>
    <t>G014-B</t>
  </si>
  <si>
    <t>Yurtdışı</t>
  </si>
  <si>
    <t>HİZMET ALIMLARI GİDER FORMU</t>
  </si>
  <si>
    <t>G015-A</t>
  </si>
  <si>
    <t>M015 Formu Sıra no</t>
  </si>
  <si>
    <t>Kuruluş Türü*</t>
  </si>
  <si>
    <t xml:space="preserve">Kuruluş/Kişi Adı        </t>
  </si>
  <si>
    <t>Yapılan İş**</t>
  </si>
  <si>
    <t>*KOBİ, Büyük firma, üniversite,Konferans/Fuar (Birini Seçiniz)</t>
  </si>
  <si>
    <t>**YMM Rapor Hazırlama, Proje Yazım Hizmeti, Eğitim, Konferans/Fuar, İşçilik, Ara Mamül Üretimi, Kalıp Tasarım ve Üretimi, (Birini Seçiniz)</t>
  </si>
  <si>
    <t>*KOBİ, Büyük firma, üniversite, Konferans/Fuar (Birini Seçiniz)</t>
  </si>
  <si>
    <t>**YMM Rapor Hazırlama, Proje Yazım Hizmeti, Eğitim, Konferans/Fuar İşçilik, Ara Mamül Üretimi, Kalıp Tasarım ve Üretimi, (Birini Seçiniz)</t>
  </si>
  <si>
    <t>G015-B</t>
  </si>
  <si>
    <t>**Eğitim, Konferans/Fuar, İşçilik, Ara Mamül Üretimi, Kalıp Tasarım ve Üretimi, (Birini Seçiniz)</t>
  </si>
  <si>
    <t>*KOBİ, Büyük firma, üniversite (Birini Seçiniz)</t>
  </si>
  <si>
    <t>MALZEME GİDERLERİ FORMU</t>
  </si>
  <si>
    <t xml:space="preserve">                                                                                                                                                                                               </t>
  </si>
  <si>
    <r>
      <t xml:space="preserve">          </t>
    </r>
    <r>
      <rPr>
        <b/>
        <sz val="14"/>
        <color indexed="8"/>
        <rFont val="Arial"/>
        <family val="2"/>
      </rPr>
      <t>G016</t>
    </r>
  </si>
  <si>
    <t xml:space="preserve">Proje No </t>
  </si>
  <si>
    <t xml:space="preserve">Proje Adı                                                                                                               </t>
  </si>
  <si>
    <t>Proje Başvurusu M016 Formundaki Sıra No</t>
  </si>
  <si>
    <t>Malzeme Adı ve Açıklama</t>
  </si>
  <si>
    <t>Miktar/Birim</t>
  </si>
  <si>
    <t>Stoktan kullanılan malzeme</t>
  </si>
  <si>
    <t xml:space="preserve">               TOPLAM</t>
  </si>
  <si>
    <t>TARİH :......./....../.........   Kuruluş Yetkilisi Adı Soyadı    Yetkili İmza Kaşe</t>
  </si>
  <si>
    <t>STOKTAN KULLANILAN MALZEME GİDERLERİ FORMU</t>
  </si>
  <si>
    <t>G016-A</t>
  </si>
  <si>
    <t>Proje Başvurusu M016</t>
  </si>
  <si>
    <t>Birim</t>
  </si>
  <si>
    <t>Miktar</t>
  </si>
  <si>
    <t>Birim Fiyatı (TL)</t>
  </si>
  <si>
    <t>Stok Çıkış Tarihi</t>
  </si>
  <si>
    <t>Formundaki Sıra No</t>
  </si>
  <si>
    <t>GENEL TOPLAM</t>
  </si>
  <si>
    <t xml:space="preserve">                                                                          </t>
  </si>
  <si>
    <t>Yukarıda verilen bilgilerin doğru olduğunu, belgelerin asıl ve eklerinin kuruluş merkezimizde saklandığını, ..............stok maliyetlendirme yöntemi kullanılarak birim fiyatlarının belirlendiğini ve toplam tutarın muhasebe kayıtlarına uygunluğunu taahhüt ederiz.</t>
  </si>
  <si>
    <t>TARİH :......./....../.........  Kuruluş Yetkilisi Adı Soyadı    Yetkili İmza Kaşe</t>
  </si>
  <si>
    <t>PROJE DÖNEMSEL TOPLAM GİDERLER TABLOSU</t>
  </si>
  <si>
    <t>G020</t>
  </si>
  <si>
    <t>Gider Kalemleri</t>
  </si>
  <si>
    <t xml:space="preserve">Dönem Gideri </t>
  </si>
  <si>
    <t>Toplam İçindeki Oranı (%)</t>
  </si>
  <si>
    <t>Personel (G011)</t>
  </si>
  <si>
    <t>Seyahat (G012)</t>
  </si>
  <si>
    <t>Alet/Teçhizat/Yazılım/Yayın Alımları (G013)</t>
  </si>
  <si>
    <t>Ar-Ge ve Test Kuruluşlarına Yaptırılan İşler (G014)</t>
  </si>
  <si>
    <t>Hizmet Alımları (G015)</t>
  </si>
  <si>
    <t>Malzeme (G016)</t>
  </si>
  <si>
    <t>Dönem Toplamı</t>
  </si>
  <si>
    <t xml:space="preserve">Projenin bu dönemi gerçekleşen ve beyan edilen harcamaları için TÜBİTAK dışındaki bir kurumdan geri ödemesiz (hibe) destek(AB fonları dahil) alınmıştır. İlgili belgeler ekte sunulmuştur.        </t>
  </si>
  <si>
    <t>Alınan hibe destek tutarı (TL) : ………………</t>
  </si>
  <si>
    <t xml:space="preserve">Projenin bu dönemi gerçekleşen ve beyan edilen harcamaları için TÜBİTAK dışındaki bir kurumdan geri ödemesiz (hibe) destek alınmamıştır.     
</t>
  </si>
  <si>
    <t>TARİH :......./....../.........  Kuruluş Yetkilisi Adı Soyadı            Yetkili İmza Kaşe</t>
  </si>
  <si>
    <t>2. Dönem Tarih Aralığı</t>
  </si>
  <si>
    <t>1. Dönem Tarih Aralığı</t>
  </si>
  <si>
    <t>3. Dönem Tarih Aralığı</t>
  </si>
  <si>
    <t>MALİ RAPOR DÖNEMİ</t>
  </si>
  <si>
    <t>Mali rapor hazırlamak istediğiniz dönemi seçiniz.</t>
  </si>
  <si>
    <t>Ocak</t>
  </si>
  <si>
    <t>Şubat</t>
  </si>
  <si>
    <t>Mart</t>
  </si>
  <si>
    <t>Nisan</t>
  </si>
  <si>
    <t>Mayıs</t>
  </si>
  <si>
    <t>Haziran</t>
  </si>
  <si>
    <t>Temmuz</t>
  </si>
  <si>
    <t>Ağustos</t>
  </si>
  <si>
    <t>Aralık</t>
  </si>
  <si>
    <t>Rapor Başlangıç Ayı</t>
  </si>
  <si>
    <t>Rapor Aralığı</t>
  </si>
  <si>
    <t>1512 - Teknogirişim Sermayesi Desteği Programı (BiGG)</t>
  </si>
  <si>
    <t>SÜRÜM 01.00</t>
  </si>
  <si>
    <t>ayına aittir.</t>
  </si>
  <si>
    <t>3. Gider Formlarını PDF formatına çevirmek için sadece doldurduğunuz formların doldurduğunuz sayfalarını word dokümanına kopyalayarak PDF formatına çevirebilirsiniz. Yazdırma işlemini word dokümanından yapabilirsiniz.</t>
  </si>
  <si>
    <t>. döneme aittir</t>
  </si>
  <si>
    <t>. döneme aittir.</t>
  </si>
  <si>
    <t>1. "Mali Rapor Dönemi" hazırlanan dönem için girilmelidir.
2. G011 formunda "iş paketi no" bilgisi girilmelidir.</t>
  </si>
  <si>
    <t>Dönem Toplam Maliyeti (TL)</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</si>
</sst>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_-;\-* #,##0\ _₺_-;_-* &quot;-&quot;\ _₺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41F]dd\ mmmm\ yyyy\ dddd"/>
    <numFmt numFmtId="181" formatCode="&quot;Evet&quot;;&quot;Evet&quot;;&quot;Hayır&quot;"/>
    <numFmt numFmtId="182" formatCode="&quot;Doğru&quot;;&quot;Doğru&quot;;&quot;Yanlış&quot;"/>
    <numFmt numFmtId="183" formatCode="&quot;Açık&quot;;&quot;Açık&quot;;&quot;Kapalı&quot;"/>
    <numFmt numFmtId="184" formatCode="[$¥€-2]\ #,##0.00_);[Red]\([$€-2]\ #,##0.00\)"/>
  </numFmts>
  <fonts count="89">
    <font>
      <sz val="11"/>
      <color rgb="FF000000"/>
      <name val="Calibri"/>
      <family val="2"/>
    </font>
    <font>
      <sz val="11"/>
      <color indexed="8"/>
      <name val="Calibri"/>
      <family val="2"/>
    </font>
    <font>
      <b/>
      <sz val="14"/>
      <color indexed="8"/>
      <name val="Arial"/>
      <family val="2"/>
    </font>
    <font>
      <sz val="11"/>
      <color indexed="8"/>
      <name val="Arial"/>
      <family val="2"/>
    </font>
    <font>
      <b/>
      <sz val="9"/>
      <color indexed="8"/>
      <name val="Arial"/>
      <family val="2"/>
    </font>
    <font>
      <sz val="10"/>
      <color indexed="8"/>
      <name val="Arial"/>
      <family val="2"/>
    </font>
    <font>
      <b/>
      <sz val="12"/>
      <color indexed="8"/>
      <name val="Arial"/>
      <family val="2"/>
    </font>
    <font>
      <sz val="12"/>
      <color indexed="8"/>
      <name val="Arial"/>
      <family val="2"/>
    </font>
    <font>
      <sz val="13"/>
      <color indexed="8"/>
      <name val="Arial"/>
      <family val="2"/>
    </font>
    <font>
      <u val="single"/>
      <sz val="12"/>
      <color indexed="8"/>
      <name val="Arial"/>
      <family val="2"/>
    </font>
    <font>
      <b/>
      <u val="single"/>
      <sz val="12"/>
      <color indexed="8"/>
      <name val="Arial"/>
      <family val="2"/>
    </font>
    <font>
      <i/>
      <sz val="12"/>
      <color indexed="8"/>
      <name val="Arial"/>
      <family val="2"/>
    </font>
    <font>
      <sz val="11"/>
      <color indexed="9"/>
      <name val="Calibri"/>
      <family val="2"/>
    </font>
    <font>
      <i/>
      <sz val="11"/>
      <color indexed="23"/>
      <name val="Calibri"/>
      <family val="2"/>
    </font>
    <font>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1"/>
      <color indexed="8"/>
      <name val="Arial"/>
      <family val="2"/>
    </font>
    <font>
      <b/>
      <sz val="10.5"/>
      <color indexed="8"/>
      <name val="Arial"/>
      <family val="2"/>
    </font>
    <font>
      <sz val="9"/>
      <color indexed="8"/>
      <name val="Arial"/>
      <family val="2"/>
    </font>
    <font>
      <b/>
      <sz val="8"/>
      <color indexed="10"/>
      <name val="Calibri"/>
      <family val="2"/>
    </font>
    <font>
      <b/>
      <i/>
      <sz val="11"/>
      <color indexed="8"/>
      <name val="Arial"/>
      <family val="2"/>
    </font>
    <font>
      <sz val="10"/>
      <color indexed="8"/>
      <name val="Times New Roman"/>
      <family val="1"/>
    </font>
    <font>
      <sz val="10"/>
      <color indexed="8"/>
      <name val="Calibri"/>
      <family val="2"/>
    </font>
    <font>
      <b/>
      <sz val="10"/>
      <color indexed="8"/>
      <name val="Arial"/>
      <family val="2"/>
    </font>
    <font>
      <b/>
      <sz val="14"/>
      <color indexed="8"/>
      <name val="Calibri"/>
      <family val="2"/>
    </font>
    <font>
      <b/>
      <sz val="12"/>
      <color indexed="8"/>
      <name val="Calibri"/>
      <family val="2"/>
    </font>
    <font>
      <sz val="14"/>
      <color indexed="8"/>
      <name val="Calibri"/>
      <family val="2"/>
    </font>
    <font>
      <b/>
      <sz val="16"/>
      <color indexed="8"/>
      <name val="Arial"/>
      <family val="2"/>
    </font>
    <font>
      <sz val="12"/>
      <color indexed="10"/>
      <name val="Arial"/>
      <family val="2"/>
    </font>
    <font>
      <b/>
      <sz val="14"/>
      <color indexed="8"/>
      <name val="Times New Roman"/>
      <family val="1"/>
    </font>
    <font>
      <b/>
      <sz val="16"/>
      <color indexed="12"/>
      <name val="Arial"/>
      <family val="2"/>
    </font>
    <font>
      <b/>
      <sz val="14"/>
      <color indexed="10"/>
      <name val="Calibri"/>
      <family val="2"/>
    </font>
    <font>
      <b/>
      <sz val="22"/>
      <color indexed="8"/>
      <name val="Arial"/>
      <family val="2"/>
    </font>
    <font>
      <sz val="9"/>
      <color indexed="8"/>
      <name val="Symbol"/>
      <family val="1"/>
    </font>
    <font>
      <sz val="11"/>
      <color theme="1"/>
      <name val="Calibri"/>
      <family val="2"/>
    </font>
    <font>
      <sz val="11"/>
      <color theme="0"/>
      <name val="Calibri"/>
      <family val="2"/>
    </font>
    <font>
      <i/>
      <sz val="11"/>
      <color rgb="FF7F7F7F"/>
      <name val="Calibri"/>
      <family val="2"/>
    </font>
    <font>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1"/>
      <color rgb="FF000000"/>
      <name val="Arial"/>
      <family val="2"/>
    </font>
    <font>
      <b/>
      <sz val="14"/>
      <color rgb="FF000000"/>
      <name val="Arial"/>
      <family val="2"/>
    </font>
    <font>
      <sz val="11"/>
      <color rgb="FF000000"/>
      <name val="Arial"/>
      <family val="2"/>
    </font>
    <font>
      <b/>
      <sz val="10.5"/>
      <color rgb="FF000000"/>
      <name val="Arial"/>
      <family val="2"/>
    </font>
    <font>
      <sz val="9"/>
      <color rgb="FF000000"/>
      <name val="Arial"/>
      <family val="2"/>
    </font>
    <font>
      <b/>
      <sz val="9"/>
      <color rgb="FF000000"/>
      <name val="Arial"/>
      <family val="2"/>
    </font>
    <font>
      <b/>
      <sz val="11"/>
      <color rgb="FF000000"/>
      <name val="Calibri"/>
      <family val="2"/>
    </font>
    <font>
      <b/>
      <sz val="8"/>
      <color rgb="FFFF0000"/>
      <name val="Calibri"/>
      <family val="2"/>
    </font>
    <font>
      <b/>
      <i/>
      <sz val="11"/>
      <color rgb="FF000000"/>
      <name val="Arial"/>
      <family val="2"/>
    </font>
    <font>
      <sz val="10"/>
      <color rgb="FF000000"/>
      <name val="Times New Roman"/>
      <family val="1"/>
    </font>
    <font>
      <sz val="10"/>
      <color rgb="FF000000"/>
      <name val="Calibri"/>
      <family val="2"/>
    </font>
    <font>
      <sz val="10"/>
      <color rgb="FF000000"/>
      <name val="Arial"/>
      <family val="2"/>
    </font>
    <font>
      <b/>
      <sz val="10"/>
      <color rgb="FF000000"/>
      <name val="Arial"/>
      <family val="2"/>
    </font>
    <font>
      <b/>
      <sz val="14"/>
      <color rgb="FF000000"/>
      <name val="Calibri"/>
      <family val="2"/>
    </font>
    <font>
      <b/>
      <sz val="12"/>
      <color rgb="FF000000"/>
      <name val="Calibri"/>
      <family val="2"/>
    </font>
    <font>
      <sz val="14"/>
      <color rgb="FF000000"/>
      <name val="Calibri"/>
      <family val="2"/>
    </font>
    <font>
      <b/>
      <sz val="12"/>
      <color rgb="FF000000"/>
      <name val="Arial"/>
      <family val="2"/>
    </font>
    <font>
      <b/>
      <sz val="16"/>
      <color rgb="FF000000"/>
      <name val="Arial"/>
      <family val="2"/>
    </font>
    <font>
      <sz val="12"/>
      <color rgb="FFFF0000"/>
      <name val="Arial"/>
      <family val="2"/>
    </font>
    <font>
      <sz val="12"/>
      <color rgb="FF000000"/>
      <name val="Arial"/>
      <family val="2"/>
    </font>
    <font>
      <sz val="13"/>
      <color rgb="FF000000"/>
      <name val="Arial"/>
      <family val="2"/>
    </font>
    <font>
      <b/>
      <sz val="14"/>
      <color rgb="FF000000"/>
      <name val="Times New Roman"/>
      <family val="1"/>
    </font>
    <font>
      <b/>
      <sz val="16"/>
      <color rgb="FF0000FF"/>
      <name val="Arial"/>
      <family val="2"/>
    </font>
    <font>
      <b/>
      <sz val="14"/>
      <color rgb="FFFF0000"/>
      <name val="Calibri"/>
      <family val="2"/>
    </font>
    <font>
      <b/>
      <sz val="22"/>
      <color rgb="FF000000"/>
      <name val="Arial"/>
      <family val="2"/>
    </font>
    <font>
      <sz val="9"/>
      <color rgb="FF000000"/>
      <name val="Symbol"/>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000000"/>
        <bgColor indexed="64"/>
      </patternFill>
    </fill>
    <fill>
      <patternFill patternType="solid">
        <fgColor rgb="FFFFFFFF"/>
        <bgColor indexed="64"/>
      </patternFill>
    </fill>
    <fill>
      <patternFill patternType="solid">
        <fgColor rgb="FFC0C0C0"/>
        <bgColor indexed="64"/>
      </patternFill>
    </fill>
    <fill>
      <patternFill patternType="solid">
        <fgColor rgb="FFFFFF00"/>
        <bgColor indexed="64"/>
      </patternFill>
    </fill>
    <fill>
      <patternFill patternType="solid">
        <fgColor rgb="FFFFFF00"/>
        <bgColor indexed="64"/>
      </patternFill>
    </fill>
    <fill>
      <patternFill patternType="solid">
        <fgColor rgb="FF92D050"/>
        <bgColor indexed="64"/>
      </patternFill>
    </fill>
  </fills>
  <borders count="57">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medium">
        <color rgb="FF000000"/>
      </right>
      <top style="medium">
        <color rgb="FF000000"/>
      </top>
      <bottom style="medium">
        <color rgb="FF000000"/>
      </bottom>
    </border>
    <border>
      <left style="medium">
        <color rgb="FF000000"/>
      </left>
      <right/>
      <top/>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right style="medium">
        <color rgb="FF000000"/>
      </right>
      <top style="thin">
        <color rgb="FF000000"/>
      </top>
      <bottom style="medium">
        <color rgb="FF000000"/>
      </bottom>
    </border>
    <border>
      <left/>
      <right style="medium">
        <color rgb="FF000000"/>
      </right>
      <top/>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medium">
        <color rgb="FF000000"/>
      </left>
      <right style="medium">
        <color rgb="FF000000"/>
      </right>
      <top/>
      <bottom style="medium">
        <color rgb="FF000000"/>
      </bottom>
    </border>
    <border>
      <left/>
      <right/>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style="medium">
        <color rgb="FF000000"/>
      </right>
      <top/>
      <bottom/>
    </border>
    <border>
      <left/>
      <right style="medium">
        <color rgb="FF000000"/>
      </right>
      <top/>
      <bottom style="medium">
        <color rgb="FF000000"/>
      </bottom>
    </border>
    <border>
      <left style="medium">
        <color rgb="FF000000"/>
      </left>
      <right style="thin">
        <color rgb="FF000000"/>
      </right>
      <top style="medium">
        <color rgb="FF000000"/>
      </top>
      <bottom style="medium">
        <color rgb="FF000000"/>
      </bottom>
    </border>
    <border>
      <left style="medium">
        <color rgb="FF000000"/>
      </left>
      <right style="medium">
        <color rgb="FF000000"/>
      </right>
      <top style="medium">
        <color rgb="FF000000"/>
      </top>
      <bottom/>
    </border>
    <border>
      <left style="thin">
        <color rgb="FF000000"/>
      </left>
      <right/>
      <top style="thin">
        <color rgb="FF000000"/>
      </top>
      <bottom style="thin">
        <color rgb="FF000000"/>
      </bottom>
    </border>
    <border>
      <left style="thin">
        <color rgb="FF000000"/>
      </left>
      <right/>
      <top style="medium">
        <color rgb="FF000000"/>
      </top>
      <bottom style="thin">
        <color rgb="FF000000"/>
      </bottom>
    </border>
    <border>
      <left/>
      <right style="medium">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thin">
        <color rgb="FF000000"/>
      </left>
      <right style="medium">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medium">
        <color rgb="FF000000"/>
      </right>
      <top style="thin">
        <color rgb="FF000000"/>
      </top>
      <bottom/>
    </border>
    <border>
      <left style="thin">
        <color rgb="FF000000"/>
      </left>
      <right style="thin">
        <color rgb="FF000000"/>
      </right>
      <top style="medium">
        <color rgb="FF000000"/>
      </top>
      <bottom style="medium">
        <color rgb="FF000000"/>
      </bottom>
    </border>
    <border>
      <left/>
      <right style="medium">
        <color rgb="FF000000"/>
      </right>
      <top style="medium">
        <color rgb="FF000000"/>
      </top>
      <bottom/>
    </border>
    <border>
      <left style="thin">
        <color rgb="FF000000"/>
      </left>
      <right style="medium">
        <color rgb="FF000000"/>
      </right>
      <top style="medium">
        <color rgb="FF000000"/>
      </top>
      <bottom style="medium">
        <color rgb="FF000000"/>
      </bottom>
    </border>
    <border>
      <left style="medium">
        <color rgb="FF000000"/>
      </left>
      <right style="thin">
        <color rgb="FF000000"/>
      </right>
      <top style="thin">
        <color rgb="FF000000"/>
      </top>
      <bottom/>
    </border>
    <border>
      <left/>
      <right style="medium">
        <color rgb="FF000000"/>
      </right>
      <top style="thin">
        <color rgb="FF000000"/>
      </top>
      <bottom/>
    </border>
    <border>
      <left style="thin"/>
      <right style="thin"/>
      <top style="thin"/>
      <bottom style="thin"/>
    </border>
    <border>
      <left/>
      <right style="medium">
        <color rgb="FF000000"/>
      </right>
      <top style="thin">
        <color rgb="FF000000"/>
      </top>
      <bottom style="thin">
        <color rgb="FF000000"/>
      </bottom>
    </border>
    <border>
      <left/>
      <right/>
      <top style="thin">
        <color rgb="FF000000"/>
      </top>
      <bottom style="thin">
        <color rgb="FF000000"/>
      </bottom>
    </border>
    <border>
      <left style="thin">
        <color rgb="FF000000"/>
      </left>
      <right/>
      <top style="thin">
        <color rgb="FF000000"/>
      </top>
      <bottom style="medium">
        <color rgb="FF000000"/>
      </bottom>
    </border>
    <border>
      <left style="medium">
        <color rgb="FF000000"/>
      </left>
      <right/>
      <top style="medium">
        <color rgb="FF000000"/>
      </top>
      <bottom/>
    </border>
    <border>
      <left style="medium">
        <color rgb="FF000000"/>
      </left>
      <right/>
      <top style="medium">
        <color rgb="FF000000"/>
      </top>
      <bottom style="medium">
        <color rgb="FF000000"/>
      </bottom>
    </border>
    <border>
      <left/>
      <right style="medium">
        <color rgb="FF000000"/>
      </right>
      <top style="medium">
        <color rgb="FF000000"/>
      </top>
      <bottom style="medium">
        <color rgb="FF000000"/>
      </bottom>
    </border>
    <border>
      <left/>
      <right/>
      <top style="medium">
        <color rgb="FF000000"/>
      </top>
      <bottom style="medium">
        <color rgb="FF000000"/>
      </bottom>
    </border>
    <border>
      <left/>
      <right/>
      <top style="medium">
        <color rgb="FF000000"/>
      </top>
      <bottom/>
    </border>
    <border>
      <left style="medium">
        <color rgb="FF000000"/>
      </left>
      <right/>
      <top/>
      <bottom style="medium">
        <color rgb="FF000000"/>
      </bottom>
    </border>
    <border>
      <left style="thin">
        <color rgb="FF000000"/>
      </left>
      <right/>
      <top style="medium">
        <color rgb="FF000000"/>
      </top>
      <bottom style="medium">
        <color rgb="FF000000"/>
      </bottom>
    </border>
    <border>
      <left/>
      <right style="thin">
        <color rgb="FF000000"/>
      </right>
      <top style="medium">
        <color rgb="FF000000"/>
      </top>
      <bottom style="medium">
        <color rgb="FF000000"/>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border>
    <border>
      <left/>
      <right/>
      <top style="medium">
        <color rgb="FF000000"/>
      </top>
      <bottom style="thin">
        <color rgb="FF000000"/>
      </bottom>
    </border>
    <border>
      <left/>
      <right style="thin">
        <color rgb="FF000000"/>
      </right>
      <top style="thin">
        <color rgb="FF000000"/>
      </top>
      <bottom style="thin">
        <color rgb="FF000000"/>
      </bottom>
    </border>
    <border>
      <left/>
      <right style="thin">
        <color rgb="FF000000"/>
      </right>
      <top style="medium">
        <color rgb="FF000000"/>
      </top>
      <bottom style="thin">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1" applyNumberFormat="0" applyFill="0" applyAlignment="0" applyProtection="0"/>
    <xf numFmtId="0" fontId="51" fillId="0" borderId="2"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177" fontId="0" fillId="0" borderId="0" applyFont="0" applyFill="0" applyBorder="0" applyAlignment="0" applyProtection="0"/>
    <xf numFmtId="0" fontId="54" fillId="20" borderId="5" applyNumberFormat="0" applyAlignment="0" applyProtection="0"/>
    <xf numFmtId="0" fontId="55" fillId="21" borderId="6" applyNumberFormat="0" applyAlignment="0" applyProtection="0"/>
    <xf numFmtId="0" fontId="56" fillId="20" borderId="6" applyNumberFormat="0" applyAlignment="0" applyProtection="0"/>
    <xf numFmtId="0" fontId="57" fillId="22" borderId="7" applyNumberFormat="0" applyAlignment="0" applyProtection="0"/>
    <xf numFmtId="0" fontId="58" fillId="23" borderId="0" applyNumberFormat="0" applyBorder="0" applyAlignment="0" applyProtection="0"/>
    <xf numFmtId="0" fontId="59" fillId="24" borderId="0" applyNumberFormat="0" applyBorder="0" applyAlignment="0" applyProtection="0"/>
    <xf numFmtId="0" fontId="0" fillId="25" borderId="8" applyNumberFormat="0" applyFont="0" applyAlignment="0" applyProtection="0"/>
    <xf numFmtId="0" fontId="60"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9" fontId="0" fillId="0" borderId="0" applyFont="0" applyFill="0" applyBorder="0" applyAlignment="0" applyProtection="0"/>
  </cellStyleXfs>
  <cellXfs count="518">
    <xf numFmtId="0" fontId="0" fillId="0" borderId="0" xfId="0" applyFill="1" applyAlignment="1" applyProtection="1">
      <alignment/>
      <protection/>
    </xf>
    <xf numFmtId="0" fontId="63" fillId="0" borderId="10" xfId="0" applyFont="1" applyFill="1" applyBorder="1" applyAlignment="1" applyProtection="1">
      <alignment horizontal="center" wrapText="1"/>
      <protection locked="0"/>
    </xf>
    <xf numFmtId="0" fontId="63" fillId="0" borderId="11" xfId="0" applyFont="1" applyFill="1" applyBorder="1" applyAlignment="1" applyProtection="1">
      <alignment horizontal="center" wrapText="1"/>
      <protection locked="0"/>
    </xf>
    <xf numFmtId="0" fontId="0" fillId="0" borderId="0" xfId="0" applyFill="1" applyAlignment="1" applyProtection="1">
      <alignment/>
      <protection locked="0"/>
    </xf>
    <xf numFmtId="0" fontId="64" fillId="0" borderId="0" xfId="0" applyFont="1" applyFill="1" applyAlignment="1" applyProtection="1">
      <alignment horizontal="center"/>
      <protection locked="0"/>
    </xf>
    <xf numFmtId="0" fontId="63" fillId="0" borderId="12" xfId="0" applyFont="1" applyFill="1" applyBorder="1" applyAlignment="1" applyProtection="1">
      <alignment horizontal="center" wrapText="1"/>
      <protection locked="0"/>
    </xf>
    <xf numFmtId="0" fontId="63" fillId="0" borderId="13" xfId="0" applyFont="1" applyFill="1" applyBorder="1" applyAlignment="1" applyProtection="1">
      <alignment horizontal="center" wrapText="1"/>
      <protection locked="0"/>
    </xf>
    <xf numFmtId="3" fontId="65" fillId="0" borderId="14" xfId="0" applyNumberFormat="1" applyFont="1" applyFill="1" applyBorder="1" applyAlignment="1" applyProtection="1">
      <alignment horizontal="center" wrapText="1"/>
      <protection/>
    </xf>
    <xf numFmtId="4" fontId="65" fillId="0" borderId="15" xfId="0" applyNumberFormat="1" applyFont="1" applyFill="1" applyBorder="1" applyAlignment="1" applyProtection="1">
      <alignment horizontal="center" wrapText="1"/>
      <protection/>
    </xf>
    <xf numFmtId="4" fontId="65" fillId="0" borderId="16" xfId="0" applyNumberFormat="1" applyFont="1" applyFill="1" applyBorder="1" applyAlignment="1" applyProtection="1">
      <alignment horizontal="center" wrapText="1"/>
      <protection/>
    </xf>
    <xf numFmtId="0" fontId="64" fillId="0" borderId="0" xfId="0" applyFont="1" applyFill="1" applyAlignment="1" applyProtection="1">
      <alignment horizontal="right"/>
      <protection locked="0"/>
    </xf>
    <xf numFmtId="0" fontId="66" fillId="0" borderId="13" xfId="0" applyFont="1" applyFill="1" applyBorder="1" applyAlignment="1" applyProtection="1">
      <alignment horizontal="center" wrapText="1"/>
      <protection locked="0"/>
    </xf>
    <xf numFmtId="0" fontId="66" fillId="0" borderId="13" xfId="0" applyFont="1" applyFill="1" applyBorder="1" applyAlignment="1" applyProtection="1">
      <alignment wrapText="1"/>
      <protection locked="0"/>
    </xf>
    <xf numFmtId="0" fontId="63" fillId="0" borderId="10" xfId="0" applyFont="1" applyFill="1" applyBorder="1" applyAlignment="1" applyProtection="1">
      <alignment horizontal="center" wrapText="1"/>
      <protection locked="0"/>
    </xf>
    <xf numFmtId="0" fontId="63" fillId="0" borderId="11" xfId="0" applyFont="1" applyFill="1" applyBorder="1" applyAlignment="1" applyProtection="1">
      <alignment horizontal="center" wrapText="1"/>
      <protection locked="0"/>
    </xf>
    <xf numFmtId="0" fontId="63" fillId="0" borderId="14" xfId="0" applyFont="1" applyFill="1" applyBorder="1" applyAlignment="1" applyProtection="1">
      <alignment horizontal="center" wrapText="1"/>
      <protection locked="0"/>
    </xf>
    <xf numFmtId="0" fontId="67" fillId="0" borderId="17" xfId="0" applyFont="1" applyFill="1" applyBorder="1" applyAlignment="1" applyProtection="1">
      <alignment horizontal="center" textRotation="90"/>
      <protection locked="0"/>
    </xf>
    <xf numFmtId="0" fontId="67" fillId="0" borderId="17" xfId="0" applyFont="1" applyFill="1" applyBorder="1" applyAlignment="1" applyProtection="1">
      <alignment horizontal="center" textRotation="90" wrapText="1"/>
      <protection locked="0"/>
    </xf>
    <xf numFmtId="0" fontId="68" fillId="0" borderId="10" xfId="0" applyFont="1" applyFill="1" applyBorder="1" applyAlignment="1" applyProtection="1">
      <alignment horizontal="center"/>
      <protection locked="0"/>
    </xf>
    <xf numFmtId="14" fontId="67" fillId="0" borderId="18" xfId="0" applyNumberFormat="1" applyFont="1" applyFill="1" applyBorder="1" applyAlignment="1" applyProtection="1">
      <alignment/>
      <protection locked="0"/>
    </xf>
    <xf numFmtId="49" fontId="67" fillId="0" borderId="18" xfId="0" applyNumberFormat="1" applyFont="1" applyFill="1" applyBorder="1" applyAlignment="1" applyProtection="1">
      <alignment horizontal="center"/>
      <protection locked="0"/>
    </xf>
    <xf numFmtId="14" fontId="67" fillId="0" borderId="18" xfId="0" applyNumberFormat="1" applyFont="1" applyFill="1" applyBorder="1" applyAlignment="1" applyProtection="1">
      <alignment horizontal="center"/>
      <protection locked="0"/>
    </xf>
    <xf numFmtId="0" fontId="68" fillId="0" borderId="11" xfId="0" applyFont="1" applyFill="1" applyBorder="1" applyAlignment="1" applyProtection="1">
      <alignment horizontal="center"/>
      <protection locked="0"/>
    </xf>
    <xf numFmtId="14" fontId="67" fillId="0" borderId="19" xfId="0" applyNumberFormat="1" applyFont="1" applyFill="1" applyBorder="1" applyAlignment="1" applyProtection="1">
      <alignment/>
      <protection locked="0"/>
    </xf>
    <xf numFmtId="49" fontId="67" fillId="0" borderId="19" xfId="0" applyNumberFormat="1" applyFont="1" applyFill="1" applyBorder="1" applyAlignment="1" applyProtection="1">
      <alignment horizontal="center"/>
      <protection locked="0"/>
    </xf>
    <xf numFmtId="14" fontId="67" fillId="0" borderId="19" xfId="0" applyNumberFormat="1" applyFont="1" applyFill="1" applyBorder="1" applyAlignment="1" applyProtection="1">
      <alignment horizontal="center"/>
      <protection locked="0"/>
    </xf>
    <xf numFmtId="0" fontId="68" fillId="0" borderId="14" xfId="0" applyFont="1" applyFill="1" applyBorder="1" applyAlignment="1" applyProtection="1">
      <alignment horizontal="center"/>
      <protection locked="0"/>
    </xf>
    <xf numFmtId="14" fontId="67" fillId="0" borderId="15" xfId="0" applyNumberFormat="1" applyFont="1" applyFill="1" applyBorder="1" applyAlignment="1" applyProtection="1">
      <alignment/>
      <protection locked="0"/>
    </xf>
    <xf numFmtId="49" fontId="67" fillId="0" borderId="15" xfId="0" applyNumberFormat="1" applyFont="1" applyFill="1" applyBorder="1" applyAlignment="1" applyProtection="1">
      <alignment horizontal="center"/>
      <protection locked="0"/>
    </xf>
    <xf numFmtId="14" fontId="67" fillId="0" borderId="15" xfId="0" applyNumberFormat="1" applyFont="1" applyFill="1" applyBorder="1" applyAlignment="1" applyProtection="1">
      <alignment horizontal="center"/>
      <protection locked="0"/>
    </xf>
    <xf numFmtId="4" fontId="63" fillId="33" borderId="15" xfId="0" applyNumberFormat="1" applyFont="1" applyFill="1" applyBorder="1" applyAlignment="1" applyProtection="1">
      <alignment horizontal="center" vertical="top" wrapText="1"/>
      <protection locked="0"/>
    </xf>
    <xf numFmtId="4" fontId="63" fillId="0" borderId="20" xfId="0" applyNumberFormat="1" applyFont="1" applyFill="1" applyBorder="1" applyAlignment="1" applyProtection="1">
      <alignment vertical="top" wrapText="1"/>
      <protection locked="0"/>
    </xf>
    <xf numFmtId="0" fontId="63" fillId="0" borderId="21" xfId="0" applyFont="1" applyFill="1" applyBorder="1" applyAlignment="1" applyProtection="1">
      <alignment vertical="top" wrapText="1"/>
      <protection locked="0"/>
    </xf>
    <xf numFmtId="4" fontId="63" fillId="0" borderId="15" xfId="0" applyNumberFormat="1" applyFont="1" applyFill="1" applyBorder="1" applyAlignment="1" applyProtection="1">
      <alignment horizontal="right" wrapText="1"/>
      <protection/>
    </xf>
    <xf numFmtId="4" fontId="63" fillId="0" borderId="22" xfId="0" applyNumberFormat="1" applyFont="1" applyFill="1" applyBorder="1" applyAlignment="1" applyProtection="1">
      <alignment horizontal="right" wrapText="1"/>
      <protection/>
    </xf>
    <xf numFmtId="0" fontId="69" fillId="0" borderId="23" xfId="0" applyFont="1" applyFill="1" applyBorder="1" applyAlignment="1" applyProtection="1">
      <alignment horizontal="center" wrapText="1"/>
      <protection locked="0"/>
    </xf>
    <xf numFmtId="0" fontId="70" fillId="0" borderId="0" xfId="0" applyFont="1" applyFill="1" applyAlignment="1" applyProtection="1">
      <alignment/>
      <protection locked="0"/>
    </xf>
    <xf numFmtId="0" fontId="70" fillId="0" borderId="0" xfId="0" applyFont="1" applyFill="1" applyAlignment="1" applyProtection="1">
      <alignment/>
      <protection/>
    </xf>
    <xf numFmtId="4" fontId="63" fillId="0" borderId="21" xfId="0" applyNumberFormat="1" applyFont="1" applyFill="1" applyBorder="1" applyAlignment="1" applyProtection="1">
      <alignment horizontal="center" wrapText="1"/>
      <protection/>
    </xf>
    <xf numFmtId="0" fontId="63" fillId="0" borderId="17" xfId="0" applyFont="1" applyFill="1" applyBorder="1" applyAlignment="1" applyProtection="1">
      <alignment horizontal="right" wrapText="1"/>
      <protection locked="0"/>
    </xf>
    <xf numFmtId="4" fontId="65" fillId="0" borderId="24" xfId="0" applyNumberFormat="1" applyFont="1" applyFill="1" applyBorder="1" applyAlignment="1" applyProtection="1">
      <alignment horizontal="right" wrapText="1"/>
      <protection/>
    </xf>
    <xf numFmtId="0" fontId="64" fillId="0" borderId="0" xfId="0" applyFont="1" applyFill="1" applyAlignment="1" applyProtection="1">
      <alignment horizontal="right"/>
      <protection locked="0"/>
    </xf>
    <xf numFmtId="0" fontId="63" fillId="0" borderId="12" xfId="0" applyFont="1" applyFill="1" applyBorder="1" applyAlignment="1" applyProtection="1">
      <alignment wrapText="1"/>
      <protection locked="0"/>
    </xf>
    <xf numFmtId="0" fontId="63" fillId="0" borderId="20" xfId="0" applyFont="1" applyFill="1" applyBorder="1" applyAlignment="1" applyProtection="1">
      <alignment wrapText="1"/>
      <protection locked="0"/>
    </xf>
    <xf numFmtId="0" fontId="71" fillId="0" borderId="0" xfId="0" applyFont="1" applyFill="1" applyAlignment="1" applyProtection="1">
      <alignment horizontal="center" wrapText="1"/>
      <protection locked="0"/>
    </xf>
    <xf numFmtId="0" fontId="72" fillId="0" borderId="0" xfId="0" applyFont="1" applyFill="1" applyAlignment="1" applyProtection="1">
      <alignment wrapText="1"/>
      <protection locked="0"/>
    </xf>
    <xf numFmtId="0" fontId="71" fillId="0" borderId="0" xfId="0" applyFont="1" applyFill="1" applyAlignment="1" applyProtection="1">
      <alignment/>
      <protection locked="0"/>
    </xf>
    <xf numFmtId="4" fontId="65" fillId="0" borderId="24" xfId="0" applyNumberFormat="1" applyFont="1" applyFill="1" applyBorder="1" applyAlignment="1" applyProtection="1">
      <alignment horizontal="right" wrapText="1"/>
      <protection locked="0"/>
    </xf>
    <xf numFmtId="0" fontId="65" fillId="0" borderId="0" xfId="0" applyFont="1" applyFill="1" applyAlignment="1" applyProtection="1">
      <alignment/>
      <protection locked="0"/>
    </xf>
    <xf numFmtId="0" fontId="65" fillId="0" borderId="0" xfId="0" applyFont="1" applyFill="1" applyAlignment="1" applyProtection="1">
      <alignment/>
      <protection locked="0"/>
    </xf>
    <xf numFmtId="0" fontId="63" fillId="0" borderId="0" xfId="0" applyFont="1" applyFill="1" applyAlignment="1" applyProtection="1">
      <alignment horizontal="right"/>
      <protection locked="0"/>
    </xf>
    <xf numFmtId="0" fontId="63" fillId="0" borderId="12" xfId="0" applyFont="1" applyFill="1" applyBorder="1" applyAlignment="1" applyProtection="1">
      <alignment wrapText="1"/>
      <protection locked="0"/>
    </xf>
    <xf numFmtId="0" fontId="63" fillId="0" borderId="20" xfId="0" applyFont="1" applyFill="1" applyBorder="1" applyAlignment="1" applyProtection="1">
      <alignment wrapText="1"/>
      <protection locked="0"/>
    </xf>
    <xf numFmtId="0" fontId="63" fillId="0" borderId="0" xfId="0" applyFont="1" applyFill="1" applyAlignment="1" applyProtection="1">
      <alignment/>
      <protection locked="0"/>
    </xf>
    <xf numFmtId="0" fontId="0" fillId="0" borderId="0" xfId="0" applyFill="1" applyAlignment="1" applyProtection="1">
      <alignment wrapText="1"/>
      <protection locked="0"/>
    </xf>
    <xf numFmtId="0" fontId="65" fillId="0" borderId="0" xfId="0" applyFont="1" applyFill="1" applyAlignment="1" applyProtection="1">
      <alignment horizontal="right" indent="15"/>
      <protection locked="0"/>
    </xf>
    <xf numFmtId="0" fontId="65" fillId="0" borderId="0" xfId="0" applyFont="1" applyFill="1" applyAlignment="1" applyProtection="1">
      <alignment horizontal="right" indent="15"/>
      <protection locked="0"/>
    </xf>
    <xf numFmtId="4" fontId="0" fillId="0" borderId="0" xfId="0" applyNumberFormat="1" applyFill="1" applyAlignment="1" applyProtection="1">
      <alignment/>
      <protection locked="0"/>
    </xf>
    <xf numFmtId="4" fontId="65" fillId="34" borderId="24" xfId="0" applyNumberFormat="1" applyFont="1" applyFill="1" applyBorder="1" applyAlignment="1" applyProtection="1">
      <alignment horizontal="right" wrapText="1"/>
      <protection locked="0"/>
    </xf>
    <xf numFmtId="0" fontId="63" fillId="0" borderId="25" xfId="0" applyFont="1" applyFill="1" applyBorder="1" applyAlignment="1" applyProtection="1">
      <alignment horizontal="center" wrapText="1"/>
      <protection locked="0"/>
    </xf>
    <xf numFmtId="0" fontId="63" fillId="0" borderId="0" xfId="0" applyFont="1" applyFill="1" applyAlignment="1" applyProtection="1">
      <alignment horizontal="center"/>
      <protection locked="0"/>
    </xf>
    <xf numFmtId="4" fontId="63" fillId="0" borderId="24" xfId="0" applyNumberFormat="1" applyFont="1" applyFill="1" applyBorder="1" applyAlignment="1" applyProtection="1">
      <alignment vertical="top" wrapText="1"/>
      <protection/>
    </xf>
    <xf numFmtId="0" fontId="63" fillId="0" borderId="0" xfId="0" applyFont="1" applyFill="1" applyAlignment="1" applyProtection="1">
      <alignment horizontal="center"/>
      <protection locked="0"/>
    </xf>
    <xf numFmtId="0" fontId="63" fillId="0" borderId="24" xfId="0" applyFont="1" applyFill="1" applyBorder="1" applyAlignment="1" applyProtection="1">
      <alignment vertical="top" wrapText="1"/>
      <protection locked="0"/>
    </xf>
    <xf numFmtId="0" fontId="63" fillId="0" borderId="0" xfId="0" applyFont="1" applyFill="1" applyAlignment="1" applyProtection="1">
      <alignment/>
      <protection locked="0"/>
    </xf>
    <xf numFmtId="0" fontId="63" fillId="0" borderId="0" xfId="0" applyFont="1" applyFill="1" applyAlignment="1" applyProtection="1">
      <alignment horizontal="center"/>
      <protection/>
    </xf>
    <xf numFmtId="0" fontId="63" fillId="0" borderId="0" xfId="0" applyFont="1" applyFill="1" applyAlignment="1" applyProtection="1">
      <alignment/>
      <protection locked="0"/>
    </xf>
    <xf numFmtId="0" fontId="63" fillId="0" borderId="0" xfId="0" applyFont="1" applyFill="1" applyAlignment="1" applyProtection="1">
      <alignment horizontal="right"/>
      <protection/>
    </xf>
    <xf numFmtId="0" fontId="63" fillId="0" borderId="0" xfId="0" applyFont="1" applyFill="1" applyAlignment="1" applyProtection="1">
      <alignment/>
      <protection/>
    </xf>
    <xf numFmtId="0" fontId="63" fillId="0" borderId="0" xfId="0" applyFont="1" applyFill="1" applyAlignment="1" applyProtection="1">
      <alignment horizontal="right"/>
      <protection/>
    </xf>
    <xf numFmtId="0" fontId="65" fillId="0" borderId="0" xfId="0" applyFont="1" applyFill="1" applyAlignment="1" applyProtection="1">
      <alignment horizontal="center"/>
      <protection locked="0"/>
    </xf>
    <xf numFmtId="0" fontId="67" fillId="0" borderId="0" xfId="0" applyFont="1" applyFill="1" applyAlignment="1" applyProtection="1">
      <alignment/>
      <protection locked="0"/>
    </xf>
    <xf numFmtId="0" fontId="63" fillId="0" borderId="0" xfId="0" applyFont="1" applyFill="1" applyAlignment="1" applyProtection="1">
      <alignment horizontal="right"/>
      <protection/>
    </xf>
    <xf numFmtId="49" fontId="63" fillId="0" borderId="0" xfId="0" applyNumberFormat="1" applyFont="1" applyFill="1" applyAlignment="1" applyProtection="1">
      <alignment horizontal="right"/>
      <protection/>
    </xf>
    <xf numFmtId="0" fontId="63" fillId="0" borderId="17" xfId="0" applyFont="1" applyFill="1" applyBorder="1" applyAlignment="1" applyProtection="1">
      <alignment horizontal="center" wrapText="1"/>
      <protection locked="0"/>
    </xf>
    <xf numFmtId="0" fontId="63" fillId="0" borderId="14" xfId="0" applyFont="1" applyFill="1" applyBorder="1" applyAlignment="1" applyProtection="1">
      <alignment horizontal="center" wrapText="1"/>
      <protection locked="0"/>
    </xf>
    <xf numFmtId="0" fontId="67" fillId="0" borderId="0" xfId="0" applyFont="1" applyFill="1" applyAlignment="1" applyProtection="1">
      <alignment horizontal="justify"/>
      <protection locked="0"/>
    </xf>
    <xf numFmtId="0" fontId="63" fillId="0" borderId="26" xfId="0" applyFont="1" applyFill="1" applyBorder="1" applyAlignment="1" applyProtection="1">
      <alignment horizontal="center" wrapText="1"/>
      <protection locked="0"/>
    </xf>
    <xf numFmtId="0" fontId="65" fillId="0" borderId="17" xfId="0" applyFont="1" applyFill="1" applyBorder="1" applyAlignment="1" applyProtection="1">
      <alignment horizontal="right" wrapText="1"/>
      <protection locked="0"/>
    </xf>
    <xf numFmtId="0" fontId="63" fillId="0" borderId="0" xfId="0" applyFont="1" applyFill="1" applyAlignment="1" applyProtection="1">
      <alignment horizontal="center" wrapText="1"/>
      <protection locked="0"/>
    </xf>
    <xf numFmtId="0" fontId="63" fillId="0" borderId="17" xfId="0" applyFont="1" applyFill="1" applyBorder="1" applyAlignment="1" applyProtection="1">
      <alignment horizontal="center" wrapText="1"/>
      <protection locked="0"/>
    </xf>
    <xf numFmtId="0" fontId="65" fillId="0" borderId="0" xfId="0" applyFont="1" applyFill="1" applyAlignment="1" applyProtection="1">
      <alignment horizontal="center"/>
      <protection locked="0"/>
    </xf>
    <xf numFmtId="0" fontId="65" fillId="0" borderId="0" xfId="0" applyFont="1" applyFill="1" applyAlignment="1" applyProtection="1">
      <alignment wrapText="1"/>
      <protection locked="0"/>
    </xf>
    <xf numFmtId="0" fontId="63" fillId="0" borderId="24" xfId="0" applyFont="1" applyFill="1" applyBorder="1" applyAlignment="1" applyProtection="1">
      <alignment horizontal="center" wrapText="1"/>
      <protection locked="0"/>
    </xf>
    <xf numFmtId="0" fontId="63" fillId="0" borderId="20" xfId="0" applyFont="1" applyFill="1" applyBorder="1" applyAlignment="1" applyProtection="1">
      <alignment horizontal="center" wrapText="1"/>
      <protection locked="0"/>
    </xf>
    <xf numFmtId="4" fontId="65" fillId="0" borderId="20" xfId="0" applyNumberFormat="1" applyFont="1" applyFill="1" applyBorder="1" applyAlignment="1" applyProtection="1">
      <alignment horizontal="right" wrapText="1"/>
      <protection/>
    </xf>
    <xf numFmtId="0" fontId="73" fillId="0" borderId="27" xfId="0" applyFont="1" applyFill="1" applyBorder="1" applyAlignment="1" applyProtection="1">
      <alignment horizontal="center"/>
      <protection/>
    </xf>
    <xf numFmtId="3" fontId="74" fillId="0" borderId="10" xfId="0" applyNumberFormat="1" applyFont="1" applyFill="1" applyBorder="1" applyAlignment="1" applyProtection="1">
      <alignment horizontal="center" wrapText="1"/>
      <protection locked="0"/>
    </xf>
    <xf numFmtId="4" fontId="74" fillId="0" borderId="18" xfId="0" applyNumberFormat="1" applyFont="1" applyFill="1" applyBorder="1" applyAlignment="1" applyProtection="1">
      <alignment horizontal="center" wrapText="1"/>
      <protection locked="0"/>
    </xf>
    <xf numFmtId="3" fontId="74" fillId="0" borderId="11" xfId="0" applyNumberFormat="1" applyFont="1" applyFill="1" applyBorder="1" applyAlignment="1" applyProtection="1">
      <alignment horizontal="center" wrapText="1"/>
      <protection locked="0"/>
    </xf>
    <xf numFmtId="0" fontId="74" fillId="0" borderId="28" xfId="0" applyFont="1" applyFill="1" applyBorder="1" applyAlignment="1" applyProtection="1">
      <alignment horizontal="center"/>
      <protection/>
    </xf>
    <xf numFmtId="3" fontId="74" fillId="0" borderId="10" xfId="0" applyNumberFormat="1" applyFont="1" applyFill="1" applyBorder="1" applyAlignment="1" applyProtection="1">
      <alignment horizontal="center" wrapText="1"/>
      <protection locked="0"/>
    </xf>
    <xf numFmtId="4" fontId="74" fillId="0" borderId="18" xfId="0" applyNumberFormat="1" applyFont="1" applyFill="1" applyBorder="1" applyAlignment="1" applyProtection="1">
      <alignment horizontal="center" wrapText="1"/>
      <protection locked="0"/>
    </xf>
    <xf numFmtId="4" fontId="74" fillId="0" borderId="29" xfId="0" applyNumberFormat="1" applyFont="1" applyFill="1" applyBorder="1" applyAlignment="1" applyProtection="1">
      <alignment horizontal="center" wrapText="1"/>
      <protection/>
    </xf>
    <xf numFmtId="3" fontId="74" fillId="0" borderId="11" xfId="0" applyNumberFormat="1" applyFont="1" applyFill="1" applyBorder="1" applyAlignment="1" applyProtection="1">
      <alignment horizontal="center" wrapText="1"/>
      <protection locked="0"/>
    </xf>
    <xf numFmtId="0" fontId="74" fillId="0" borderId="27" xfId="0" applyFont="1" applyFill="1" applyBorder="1" applyAlignment="1" applyProtection="1">
      <alignment horizontal="center"/>
      <protection/>
    </xf>
    <xf numFmtId="4" fontId="75" fillId="0" borderId="18" xfId="0" applyNumberFormat="1" applyFont="1" applyFill="1" applyBorder="1" applyAlignment="1" applyProtection="1">
      <alignment horizontal="right" wrapText="1"/>
      <protection locked="0"/>
    </xf>
    <xf numFmtId="4" fontId="75" fillId="0" borderId="19" xfId="0" applyNumberFormat="1" applyFont="1" applyFill="1" applyBorder="1" applyAlignment="1" applyProtection="1">
      <alignment horizontal="right" vertical="top" wrapText="1"/>
      <protection/>
    </xf>
    <xf numFmtId="4" fontId="75" fillId="0" borderId="18" xfId="0" applyNumberFormat="1" applyFont="1" applyFill="1" applyBorder="1" applyAlignment="1" applyProtection="1">
      <alignment horizontal="right" wrapText="1"/>
      <protection/>
    </xf>
    <xf numFmtId="4" fontId="75" fillId="0" borderId="30" xfId="0" applyNumberFormat="1" applyFont="1" applyFill="1" applyBorder="1" applyAlignment="1" applyProtection="1">
      <alignment horizontal="right" wrapText="1"/>
      <protection/>
    </xf>
    <xf numFmtId="4" fontId="75" fillId="0" borderId="19" xfId="0" applyNumberFormat="1" applyFont="1" applyFill="1" applyBorder="1" applyAlignment="1" applyProtection="1">
      <alignment horizontal="right" wrapText="1"/>
      <protection locked="0"/>
    </xf>
    <xf numFmtId="0" fontId="74" fillId="0" borderId="18" xfId="0" applyFont="1" applyFill="1" applyBorder="1" applyAlignment="1" applyProtection="1">
      <alignment horizontal="center"/>
      <protection locked="0"/>
    </xf>
    <xf numFmtId="0" fontId="74" fillId="0" borderId="18" xfId="0" applyFont="1" applyFill="1" applyBorder="1" applyAlignment="1" applyProtection="1">
      <alignment horizontal="center" wrapText="1"/>
      <protection locked="0"/>
    </xf>
    <xf numFmtId="0" fontId="75" fillId="0" borderId="18" xfId="0" applyFont="1" applyFill="1" applyBorder="1" applyAlignment="1" applyProtection="1">
      <alignment horizontal="center" wrapText="1"/>
      <protection locked="0"/>
    </xf>
    <xf numFmtId="14" fontId="75" fillId="0" borderId="18" xfId="0" applyNumberFormat="1" applyFont="1" applyFill="1" applyBorder="1" applyAlignment="1" applyProtection="1">
      <alignment horizontal="center" wrapText="1"/>
      <protection locked="0"/>
    </xf>
    <xf numFmtId="0" fontId="75" fillId="0" borderId="18" xfId="0" applyFont="1" applyFill="1" applyBorder="1" applyAlignment="1" applyProtection="1">
      <alignment horizontal="center" wrapText="1"/>
      <protection locked="0"/>
    </xf>
    <xf numFmtId="0" fontId="74" fillId="0" borderId="19" xfId="0" applyFont="1" applyFill="1" applyBorder="1" applyAlignment="1" applyProtection="1">
      <alignment horizontal="center"/>
      <protection locked="0"/>
    </xf>
    <xf numFmtId="0" fontId="75" fillId="0" borderId="19" xfId="0" applyFont="1" applyFill="1" applyBorder="1" applyAlignment="1" applyProtection="1">
      <alignment horizontal="center" wrapText="1"/>
      <protection locked="0"/>
    </xf>
    <xf numFmtId="0" fontId="75" fillId="0" borderId="19" xfId="0" applyFont="1" applyFill="1" applyBorder="1" applyAlignment="1" applyProtection="1">
      <alignment horizontal="center" wrapText="1"/>
      <protection locked="0"/>
    </xf>
    <xf numFmtId="49" fontId="74" fillId="0" borderId="19" xfId="0" applyNumberFormat="1" applyFont="1" applyFill="1" applyBorder="1" applyAlignment="1" applyProtection="1">
      <alignment horizontal="center" wrapText="1"/>
      <protection locked="0"/>
    </xf>
    <xf numFmtId="0" fontId="74" fillId="0" borderId="15" xfId="0" applyFont="1" applyFill="1" applyBorder="1" applyAlignment="1" applyProtection="1">
      <alignment horizontal="center"/>
      <protection locked="0"/>
    </xf>
    <xf numFmtId="49" fontId="74" fillId="0" borderId="15" xfId="0" applyNumberFormat="1" applyFont="1" applyFill="1" applyBorder="1" applyAlignment="1" applyProtection="1">
      <alignment horizontal="center" wrapText="1"/>
      <protection locked="0"/>
    </xf>
    <xf numFmtId="49" fontId="74" fillId="0" borderId="18" xfId="0" applyNumberFormat="1" applyFont="1" applyFill="1" applyBorder="1" applyAlignment="1" applyProtection="1">
      <alignment horizontal="right" wrapText="1"/>
      <protection locked="0"/>
    </xf>
    <xf numFmtId="4" fontId="74" fillId="0" borderId="18" xfId="0" applyNumberFormat="1" applyFont="1" applyFill="1" applyBorder="1" applyAlignment="1" applyProtection="1">
      <alignment horizontal="right" wrapText="1"/>
      <protection locked="0"/>
    </xf>
    <xf numFmtId="4" fontId="74" fillId="0" borderId="30" xfId="0" applyNumberFormat="1" applyFont="1" applyFill="1" applyBorder="1" applyAlignment="1" applyProtection="1">
      <alignment horizontal="right" wrapText="1"/>
      <protection locked="0"/>
    </xf>
    <xf numFmtId="49" fontId="74" fillId="0" borderId="19" xfId="0" applyNumberFormat="1" applyFont="1" applyFill="1" applyBorder="1" applyAlignment="1" applyProtection="1">
      <alignment horizontal="right" wrapText="1"/>
      <protection locked="0"/>
    </xf>
    <xf numFmtId="4" fontId="74" fillId="0" borderId="19" xfId="0" applyNumberFormat="1" applyFont="1" applyFill="1" applyBorder="1" applyAlignment="1" applyProtection="1">
      <alignment horizontal="right" wrapText="1"/>
      <protection locked="0"/>
    </xf>
    <xf numFmtId="4" fontId="74" fillId="0" borderId="31" xfId="0" applyNumberFormat="1" applyFont="1" applyFill="1" applyBorder="1" applyAlignment="1" applyProtection="1">
      <alignment horizontal="right" wrapText="1"/>
      <protection locked="0"/>
    </xf>
    <xf numFmtId="49" fontId="74" fillId="0" borderId="15" xfId="0" applyNumberFormat="1" applyFont="1" applyFill="1" applyBorder="1" applyAlignment="1" applyProtection="1">
      <alignment horizontal="right" wrapText="1"/>
      <protection locked="0"/>
    </xf>
    <xf numFmtId="4" fontId="74" fillId="0" borderId="15" xfId="0" applyNumberFormat="1" applyFont="1" applyFill="1" applyBorder="1" applyAlignment="1" applyProtection="1">
      <alignment horizontal="right" wrapText="1"/>
      <protection locked="0"/>
    </xf>
    <xf numFmtId="4" fontId="74" fillId="0" borderId="22" xfId="0" applyNumberFormat="1" applyFont="1" applyFill="1" applyBorder="1" applyAlignment="1" applyProtection="1">
      <alignment horizontal="right" wrapText="1"/>
      <protection locked="0"/>
    </xf>
    <xf numFmtId="49" fontId="74" fillId="0" borderId="18" xfId="0" applyNumberFormat="1" applyFont="1" applyFill="1" applyBorder="1" applyAlignment="1" applyProtection="1">
      <alignment wrapText="1"/>
      <protection locked="0"/>
    </xf>
    <xf numFmtId="4" fontId="74" fillId="0" borderId="18" xfId="0" applyNumberFormat="1" applyFont="1" applyFill="1" applyBorder="1" applyAlignment="1" applyProtection="1">
      <alignment wrapText="1"/>
      <protection/>
    </xf>
    <xf numFmtId="4" fontId="74" fillId="0" borderId="30" xfId="0" applyNumberFormat="1" applyFont="1" applyFill="1" applyBorder="1" applyAlignment="1" applyProtection="1">
      <alignment wrapText="1"/>
      <protection locked="0"/>
    </xf>
    <xf numFmtId="49" fontId="74" fillId="0" borderId="19" xfId="0" applyNumberFormat="1" applyFont="1" applyFill="1" applyBorder="1" applyAlignment="1" applyProtection="1">
      <alignment wrapText="1"/>
      <protection locked="0"/>
    </xf>
    <xf numFmtId="4" fontId="74" fillId="0" borderId="19" xfId="0" applyNumberFormat="1" applyFont="1" applyFill="1" applyBorder="1" applyAlignment="1" applyProtection="1">
      <alignment wrapText="1"/>
      <protection locked="0"/>
    </xf>
    <xf numFmtId="4" fontId="74" fillId="0" borderId="31" xfId="0" applyNumberFormat="1" applyFont="1" applyFill="1" applyBorder="1" applyAlignment="1" applyProtection="1">
      <alignment wrapText="1"/>
      <protection locked="0"/>
    </xf>
    <xf numFmtId="49" fontId="74" fillId="0" borderId="15" xfId="0" applyNumberFormat="1" applyFont="1" applyFill="1" applyBorder="1" applyAlignment="1" applyProtection="1">
      <alignment wrapText="1"/>
      <protection locked="0"/>
    </xf>
    <xf numFmtId="4" fontId="74" fillId="0" borderId="15" xfId="0" applyNumberFormat="1" applyFont="1" applyFill="1" applyBorder="1" applyAlignment="1" applyProtection="1">
      <alignment wrapText="1"/>
      <protection locked="0"/>
    </xf>
    <xf numFmtId="4" fontId="74" fillId="0" borderId="22" xfId="0" applyNumberFormat="1" applyFont="1" applyFill="1" applyBorder="1" applyAlignment="1" applyProtection="1">
      <alignment wrapText="1"/>
      <protection locked="0"/>
    </xf>
    <xf numFmtId="4" fontId="74" fillId="0" borderId="18" xfId="0" applyNumberFormat="1" applyFont="1" applyFill="1" applyBorder="1" applyAlignment="1" applyProtection="1">
      <alignment wrapText="1"/>
      <protection locked="0"/>
    </xf>
    <xf numFmtId="4" fontId="74" fillId="0" borderId="18" xfId="0" applyNumberFormat="1" applyFont="1" applyFill="1" applyBorder="1" applyAlignment="1" applyProtection="1">
      <alignment horizontal="right" wrapText="1"/>
      <protection/>
    </xf>
    <xf numFmtId="14" fontId="74" fillId="0" borderId="30" xfId="0" applyNumberFormat="1" applyFont="1" applyFill="1" applyBorder="1" applyAlignment="1" applyProtection="1">
      <alignment horizontal="right" wrapText="1"/>
      <protection locked="0"/>
    </xf>
    <xf numFmtId="4" fontId="74" fillId="0" borderId="19" xfId="0" applyNumberFormat="1" applyFont="1" applyFill="1" applyBorder="1" applyAlignment="1" applyProtection="1">
      <alignment horizontal="right" wrapText="1"/>
      <protection/>
    </xf>
    <xf numFmtId="14" fontId="74" fillId="0" borderId="31" xfId="0" applyNumberFormat="1" applyFont="1" applyFill="1" applyBorder="1" applyAlignment="1" applyProtection="1">
      <alignment horizontal="right" wrapText="1"/>
      <protection locked="0"/>
    </xf>
    <xf numFmtId="4" fontId="74" fillId="0" borderId="15" xfId="0" applyNumberFormat="1" applyFont="1" applyFill="1" applyBorder="1" applyAlignment="1" applyProtection="1">
      <alignment horizontal="right" wrapText="1"/>
      <protection/>
    </xf>
    <xf numFmtId="14" fontId="74" fillId="0" borderId="22" xfId="0" applyNumberFormat="1" applyFont="1" applyFill="1" applyBorder="1" applyAlignment="1" applyProtection="1">
      <alignment horizontal="right" wrapText="1"/>
      <protection locked="0"/>
    </xf>
    <xf numFmtId="49" fontId="74" fillId="0" borderId="32" xfId="0" applyNumberFormat="1" applyFont="1" applyFill="1" applyBorder="1" applyAlignment="1" applyProtection="1">
      <alignment wrapText="1"/>
      <protection locked="0"/>
    </xf>
    <xf numFmtId="49" fontId="74" fillId="0" borderId="32" xfId="0" applyNumberFormat="1" applyFont="1" applyFill="1" applyBorder="1" applyAlignment="1" applyProtection="1">
      <alignment horizontal="right" wrapText="1"/>
      <protection locked="0"/>
    </xf>
    <xf numFmtId="4" fontId="74" fillId="0" borderId="32" xfId="0" applyNumberFormat="1" applyFont="1" applyFill="1" applyBorder="1" applyAlignment="1" applyProtection="1">
      <alignment horizontal="right" wrapText="1"/>
      <protection locked="0"/>
    </xf>
    <xf numFmtId="14" fontId="74" fillId="0" borderId="33" xfId="0" applyNumberFormat="1" applyFont="1" applyFill="1" applyBorder="1" applyAlignment="1" applyProtection="1">
      <alignment horizontal="right" wrapText="1"/>
      <protection locked="0"/>
    </xf>
    <xf numFmtId="4" fontId="74" fillId="0" borderId="34" xfId="0" applyNumberFormat="1" applyFont="1" applyFill="1" applyBorder="1" applyAlignment="1" applyProtection="1">
      <alignment horizontal="right" wrapText="1"/>
      <protection/>
    </xf>
    <xf numFmtId="0" fontId="63" fillId="0" borderId="35" xfId="0" applyFont="1" applyFill="1" applyBorder="1" applyAlignment="1" applyProtection="1">
      <alignment vertical="top" wrapText="1"/>
      <protection locked="0"/>
    </xf>
    <xf numFmtId="4" fontId="74" fillId="0" borderId="18" xfId="0" applyNumberFormat="1" applyFont="1" applyFill="1" applyBorder="1" applyAlignment="1" applyProtection="1">
      <alignment/>
      <protection locked="0"/>
    </xf>
    <xf numFmtId="0" fontId="76" fillId="35" borderId="0" xfId="0" applyFont="1" applyFill="1" applyAlignment="1" applyProtection="1">
      <alignment/>
      <protection locked="0"/>
    </xf>
    <xf numFmtId="0" fontId="76" fillId="36" borderId="26" xfId="0" applyFont="1" applyFill="1" applyBorder="1" applyAlignment="1" applyProtection="1">
      <alignment/>
      <protection locked="0"/>
    </xf>
    <xf numFmtId="0" fontId="77" fillId="0" borderId="10" xfId="0" applyFont="1" applyFill="1" applyBorder="1" applyAlignment="1" applyProtection="1">
      <alignment/>
      <protection locked="0"/>
    </xf>
    <xf numFmtId="0" fontId="0" fillId="0" borderId="18" xfId="0" applyFill="1" applyBorder="1" applyAlignment="1" applyProtection="1">
      <alignment horizontal="left"/>
      <protection locked="0"/>
    </xf>
    <xf numFmtId="0" fontId="78" fillId="36" borderId="23" xfId="0" applyFont="1" applyFill="1" applyBorder="1" applyAlignment="1" applyProtection="1">
      <alignment horizontal="left" vertical="center" wrapText="1"/>
      <protection locked="0"/>
    </xf>
    <xf numFmtId="0" fontId="77" fillId="0" borderId="11" xfId="0" applyFont="1" applyFill="1" applyBorder="1" applyAlignment="1" applyProtection="1">
      <alignment/>
      <protection locked="0"/>
    </xf>
    <xf numFmtId="0" fontId="78" fillId="36" borderId="20" xfId="0" applyFont="1" applyFill="1" applyBorder="1" applyAlignment="1" applyProtection="1">
      <alignment horizontal="left" wrapText="1"/>
      <protection locked="0"/>
    </xf>
    <xf numFmtId="14" fontId="0" fillId="0" borderId="19" xfId="0" applyNumberFormat="1" applyFill="1" applyBorder="1" applyAlignment="1" applyProtection="1">
      <alignment horizontal="left"/>
      <protection locked="0"/>
    </xf>
    <xf numFmtId="0" fontId="77" fillId="0" borderId="14" xfId="0" applyFont="1" applyFill="1" applyBorder="1" applyAlignment="1" applyProtection="1">
      <alignment/>
      <protection locked="0"/>
    </xf>
    <xf numFmtId="0" fontId="0" fillId="0" borderId="0" xfId="0" applyFill="1" applyAlignment="1" applyProtection="1">
      <alignment/>
      <protection locked="0"/>
    </xf>
    <xf numFmtId="0" fontId="69" fillId="0" borderId="19" xfId="0" applyFont="1" applyFill="1" applyBorder="1" applyAlignment="1" applyProtection="1">
      <alignment/>
      <protection locked="0"/>
    </xf>
    <xf numFmtId="0" fontId="65" fillId="0" borderId="19" xfId="0" applyFont="1" applyFill="1" applyBorder="1" applyAlignment="1" applyProtection="1">
      <alignment horizontal="left" wrapText="1"/>
      <protection locked="0"/>
    </xf>
    <xf numFmtId="0" fontId="67" fillId="0" borderId="19" xfId="0" applyFont="1" applyFill="1" applyBorder="1" applyAlignment="1" applyProtection="1">
      <alignment horizontal="center"/>
      <protection locked="0"/>
    </xf>
    <xf numFmtId="0" fontId="0" fillId="0" borderId="19" xfId="0" applyFill="1" applyBorder="1" applyAlignment="1" applyProtection="1">
      <alignment/>
      <protection locked="0"/>
    </xf>
    <xf numFmtId="0" fontId="67" fillId="0" borderId="19" xfId="0" applyFont="1" applyFill="1" applyBorder="1" applyAlignment="1" applyProtection="1">
      <alignment horizontal="center" wrapText="1"/>
      <protection locked="0"/>
    </xf>
    <xf numFmtId="0" fontId="79" fillId="0" borderId="0" xfId="0" applyFont="1" applyFill="1" applyAlignment="1" applyProtection="1">
      <alignment horizontal="center"/>
      <protection locked="0"/>
    </xf>
    <xf numFmtId="0" fontId="63" fillId="0" borderId="0" xfId="0" applyFont="1" applyFill="1" applyAlignment="1" applyProtection="1">
      <alignment horizontal="center"/>
      <protection locked="0"/>
    </xf>
    <xf numFmtId="0" fontId="0" fillId="0" borderId="0" xfId="0" applyFill="1" applyAlignment="1" applyProtection="1">
      <alignment horizontal="center"/>
      <protection locked="0"/>
    </xf>
    <xf numFmtId="0" fontId="63" fillId="0" borderId="0" xfId="0" applyFont="1" applyFill="1" applyAlignment="1" applyProtection="1">
      <alignment horizontal="right"/>
      <protection locked="0"/>
    </xf>
    <xf numFmtId="0" fontId="63" fillId="0" borderId="0" xfId="0" applyFont="1" applyFill="1" applyAlignment="1" applyProtection="1">
      <alignment/>
      <protection locked="0"/>
    </xf>
    <xf numFmtId="0" fontId="0" fillId="0" borderId="0" xfId="0" applyFill="1" applyAlignment="1" applyProtection="1">
      <alignment/>
      <protection locked="0"/>
    </xf>
    <xf numFmtId="0" fontId="63" fillId="0" borderId="10" xfId="0" applyFont="1" applyFill="1" applyBorder="1" applyAlignment="1" applyProtection="1">
      <alignment wrapText="1"/>
      <protection locked="0"/>
    </xf>
    <xf numFmtId="0" fontId="63" fillId="0" borderId="18" xfId="0" applyFont="1" applyFill="1" applyBorder="1" applyAlignment="1" applyProtection="1">
      <alignment horizontal="center" wrapText="1"/>
      <protection locked="0"/>
    </xf>
    <xf numFmtId="0" fontId="63" fillId="0" borderId="28" xfId="0" applyFont="1" applyFill="1" applyBorder="1" applyAlignment="1" applyProtection="1">
      <alignment horizontal="center" wrapText="1"/>
      <protection locked="0"/>
    </xf>
    <xf numFmtId="0" fontId="63" fillId="0" borderId="28" xfId="0" applyFont="1" applyFill="1" applyBorder="1" applyAlignment="1" applyProtection="1">
      <alignment horizontal="center" vertical="center" wrapText="1"/>
      <protection locked="0"/>
    </xf>
    <xf numFmtId="0" fontId="63" fillId="0" borderId="30" xfId="0" applyFont="1" applyFill="1" applyBorder="1" applyAlignment="1" applyProtection="1">
      <alignment horizontal="center" vertical="center" wrapText="1"/>
      <protection locked="0"/>
    </xf>
    <xf numFmtId="0" fontId="0" fillId="0" borderId="11" xfId="0" applyFill="1" applyBorder="1" applyAlignment="1" applyProtection="1">
      <alignment/>
      <protection locked="0"/>
    </xf>
    <xf numFmtId="0" fontId="74" fillId="0" borderId="27" xfId="0" applyFont="1" applyFill="1" applyBorder="1" applyAlignment="1" applyProtection="1">
      <alignment horizontal="left"/>
      <protection locked="0"/>
    </xf>
    <xf numFmtId="4" fontId="74" fillId="0" borderId="19" xfId="0" applyNumberFormat="1" applyFont="1" applyFill="1" applyBorder="1" applyAlignment="1" applyProtection="1">
      <alignment horizontal="center"/>
      <protection locked="0"/>
    </xf>
    <xf numFmtId="4" fontId="74" fillId="0" borderId="31" xfId="0" applyNumberFormat="1" applyFont="1" applyFill="1" applyBorder="1" applyAlignment="1" applyProtection="1">
      <alignment/>
      <protection locked="0"/>
    </xf>
    <xf numFmtId="0" fontId="74" fillId="0" borderId="19" xfId="0" applyFont="1" applyFill="1" applyBorder="1" applyAlignment="1" applyProtection="1">
      <alignment/>
      <protection locked="0"/>
    </xf>
    <xf numFmtId="4" fontId="74" fillId="0" borderId="19" xfId="0" applyNumberFormat="1" applyFont="1" applyFill="1" applyBorder="1" applyAlignment="1" applyProtection="1">
      <alignment/>
      <protection locked="0"/>
    </xf>
    <xf numFmtId="0" fontId="74" fillId="0" borderId="19" xfId="0" applyFont="1" applyFill="1" applyBorder="1" applyAlignment="1" applyProtection="1">
      <alignment horizontal="left"/>
      <protection locked="0"/>
    </xf>
    <xf numFmtId="0" fontId="0" fillId="0" borderId="0" xfId="0" applyFill="1" applyAlignment="1" applyProtection="1">
      <alignment/>
      <protection locked="0"/>
    </xf>
    <xf numFmtId="0" fontId="0" fillId="0" borderId="0" xfId="0" applyFill="1" applyAlignment="1" applyProtection="1">
      <alignment horizontal="left"/>
      <protection locked="0"/>
    </xf>
    <xf numFmtId="0" fontId="0" fillId="0" borderId="0" xfId="0" applyFill="1" applyAlignment="1" applyProtection="1">
      <alignment horizontal="center"/>
      <protection locked="0"/>
    </xf>
    <xf numFmtId="0" fontId="69" fillId="0" borderId="25" xfId="0" applyFont="1" applyFill="1" applyBorder="1" applyAlignment="1" applyProtection="1">
      <alignment/>
      <protection locked="0"/>
    </xf>
    <xf numFmtId="4" fontId="0" fillId="0" borderId="36" xfId="0" applyNumberFormat="1" applyFill="1" applyBorder="1" applyAlignment="1" applyProtection="1">
      <alignment/>
      <protection locked="0"/>
    </xf>
    <xf numFmtId="0" fontId="74" fillId="0" borderId="0" xfId="0" applyFont="1" applyFill="1" applyAlignment="1" applyProtection="1">
      <alignment/>
      <protection locked="0"/>
    </xf>
    <xf numFmtId="4" fontId="0" fillId="0" borderId="34" xfId="0" applyNumberFormat="1" applyFill="1" applyBorder="1" applyAlignment="1" applyProtection="1">
      <alignment/>
      <protection/>
    </xf>
    <xf numFmtId="0" fontId="63" fillId="0" borderId="27" xfId="0" applyFont="1" applyFill="1" applyBorder="1" applyAlignment="1" applyProtection="1">
      <alignment wrapText="1"/>
      <protection locked="0"/>
    </xf>
    <xf numFmtId="0" fontId="63" fillId="0" borderId="10" xfId="0" applyFont="1" applyFill="1" applyBorder="1" applyAlignment="1" applyProtection="1">
      <alignment horizontal="center" wrapText="1"/>
      <protection locked="0"/>
    </xf>
    <xf numFmtId="0" fontId="63" fillId="0" borderId="28" xfId="0" applyFont="1" applyFill="1" applyBorder="1" applyAlignment="1" applyProtection="1">
      <alignment horizontal="center" wrapText="1"/>
      <protection locked="0"/>
    </xf>
    <xf numFmtId="0" fontId="73" fillId="0" borderId="27" xfId="0" applyFont="1" applyFill="1" applyBorder="1" applyAlignment="1" applyProtection="1">
      <alignment/>
      <protection locked="0"/>
    </xf>
    <xf numFmtId="0" fontId="74" fillId="0" borderId="11" xfId="0" applyFont="1" applyFill="1" applyBorder="1" applyAlignment="1" applyProtection="1">
      <alignment horizontal="left"/>
      <protection locked="0"/>
    </xf>
    <xf numFmtId="0" fontId="74" fillId="0" borderId="19" xfId="0" applyFont="1" applyFill="1" applyBorder="1" applyAlignment="1" applyProtection="1">
      <alignment horizontal="center"/>
      <protection locked="0"/>
    </xf>
    <xf numFmtId="4" fontId="74" fillId="0" borderId="19" xfId="0" applyNumberFormat="1" applyFont="1" applyFill="1" applyBorder="1" applyAlignment="1" applyProtection="1">
      <alignment horizontal="center"/>
      <protection locked="0"/>
    </xf>
    <xf numFmtId="4" fontId="74" fillId="0" borderId="31" xfId="0" applyNumberFormat="1" applyFont="1" applyFill="1" applyBorder="1" applyAlignment="1" applyProtection="1">
      <alignment/>
      <protection locked="0"/>
    </xf>
    <xf numFmtId="0" fontId="74" fillId="0" borderId="19" xfId="0" applyFont="1" applyFill="1" applyBorder="1" applyAlignment="1" applyProtection="1">
      <alignment/>
      <protection locked="0"/>
    </xf>
    <xf numFmtId="4" fontId="74" fillId="0" borderId="19" xfId="0" applyNumberFormat="1" applyFont="1" applyFill="1" applyBorder="1" applyAlignment="1" applyProtection="1">
      <alignment/>
      <protection locked="0"/>
    </xf>
    <xf numFmtId="0" fontId="74" fillId="0" borderId="11" xfId="0" applyFont="1" applyFill="1" applyBorder="1" applyAlignment="1" applyProtection="1">
      <alignment/>
      <protection locked="0"/>
    </xf>
    <xf numFmtId="14" fontId="74" fillId="0" borderId="19" xfId="0" applyNumberFormat="1" applyFont="1" applyFill="1" applyBorder="1" applyAlignment="1" applyProtection="1">
      <alignment horizontal="center"/>
      <protection locked="0"/>
    </xf>
    <xf numFmtId="0" fontId="80" fillId="0" borderId="0" xfId="0" applyFont="1" applyFill="1" applyAlignment="1" applyProtection="1">
      <alignment horizontal="center" vertical="center"/>
      <protection/>
    </xf>
    <xf numFmtId="0" fontId="79" fillId="0" borderId="0" xfId="0" applyFont="1" applyFill="1" applyAlignment="1" applyProtection="1">
      <alignment horizontal="center" vertical="center"/>
      <protection/>
    </xf>
    <xf numFmtId="0" fontId="79" fillId="0" borderId="0" xfId="0" applyFont="1" applyFill="1" applyAlignment="1" applyProtection="1">
      <alignment horizontal="justify" vertical="center"/>
      <protection/>
    </xf>
    <xf numFmtId="0" fontId="79" fillId="0" borderId="0" xfId="0" applyFont="1" applyFill="1" applyAlignment="1" applyProtection="1">
      <alignment vertical="center"/>
      <protection/>
    </xf>
    <xf numFmtId="0" fontId="79" fillId="0" borderId="0" xfId="0" applyFont="1" applyFill="1" applyAlignment="1" applyProtection="1">
      <alignment horizontal="right" vertical="center"/>
      <protection/>
    </xf>
    <xf numFmtId="0" fontId="64" fillId="0" borderId="0" xfId="0" applyFont="1" applyFill="1" applyAlignment="1" applyProtection="1">
      <alignment horizontal="right" vertical="center"/>
      <protection/>
    </xf>
    <xf numFmtId="0" fontId="81" fillId="0" borderId="0" xfId="0" applyFont="1" applyFill="1" applyAlignment="1" applyProtection="1">
      <alignment vertical="center"/>
      <protection/>
    </xf>
    <xf numFmtId="0" fontId="82" fillId="0" borderId="0" xfId="0" applyFont="1" applyFill="1" applyAlignment="1" applyProtection="1">
      <alignment vertical="center"/>
      <protection/>
    </xf>
    <xf numFmtId="0" fontId="83" fillId="0" borderId="0" xfId="0" applyFont="1" applyFill="1" applyAlignment="1" applyProtection="1">
      <alignment vertical="center"/>
      <protection/>
    </xf>
    <xf numFmtId="0" fontId="84" fillId="0" borderId="0" xfId="0" applyFont="1" applyFill="1" applyAlignment="1" applyProtection="1">
      <alignment vertical="center"/>
      <protection/>
    </xf>
    <xf numFmtId="0" fontId="82" fillId="0" borderId="0" xfId="0" applyFont="1" applyFill="1" applyAlignment="1" applyProtection="1">
      <alignment horizontal="justify" vertical="center"/>
      <protection/>
    </xf>
    <xf numFmtId="0" fontId="85" fillId="0" borderId="0" xfId="0" applyFont="1" applyFill="1" applyAlignment="1" applyProtection="1">
      <alignment horizontal="center" vertical="center"/>
      <protection/>
    </xf>
    <xf numFmtId="0" fontId="82" fillId="0" borderId="0" xfId="0" applyFont="1" applyFill="1" applyAlignment="1" applyProtection="1">
      <alignment horizontal="center" vertical="center"/>
      <protection/>
    </xf>
    <xf numFmtId="0" fontId="83" fillId="0" borderId="0" xfId="0" applyFont="1" applyFill="1" applyAlignment="1" applyProtection="1">
      <alignment horizontal="left" vertical="center"/>
      <protection/>
    </xf>
    <xf numFmtId="0" fontId="83" fillId="0" borderId="0" xfId="0" applyFont="1" applyFill="1" applyAlignment="1" applyProtection="1">
      <alignment horizontal="left" vertical="center"/>
      <protection/>
    </xf>
    <xf numFmtId="3" fontId="67" fillId="0" borderId="18" xfId="0" applyNumberFormat="1" applyFont="1" applyFill="1" applyBorder="1" applyAlignment="1" applyProtection="1">
      <alignment horizontal="center" wrapText="1"/>
      <protection/>
    </xf>
    <xf numFmtId="4" fontId="67" fillId="0" borderId="18" xfId="0" applyNumberFormat="1" applyFont="1" applyFill="1" applyBorder="1" applyAlignment="1" applyProtection="1">
      <alignment horizontal="center" wrapText="1"/>
      <protection/>
    </xf>
    <xf numFmtId="4" fontId="67" fillId="0" borderId="30" xfId="0" applyNumberFormat="1" applyFont="1" applyFill="1" applyBorder="1" applyAlignment="1" applyProtection="1">
      <alignment horizontal="center" wrapText="1"/>
      <protection/>
    </xf>
    <xf numFmtId="0" fontId="63" fillId="0" borderId="14" xfId="0" applyFont="1" applyFill="1" applyBorder="1" applyAlignment="1" applyProtection="1">
      <alignment horizontal="center" wrapText="1"/>
      <protection locked="0"/>
    </xf>
    <xf numFmtId="0" fontId="67" fillId="0" borderId="0" xfId="0" applyFont="1" applyFill="1" applyAlignment="1" applyProtection="1">
      <alignment horizontal="center"/>
      <protection locked="0"/>
    </xf>
    <xf numFmtId="49" fontId="74" fillId="0" borderId="19" xfId="0" applyNumberFormat="1" applyFont="1" applyFill="1" applyBorder="1" applyAlignment="1" applyProtection="1">
      <alignment wrapText="1"/>
      <protection locked="0"/>
    </xf>
    <xf numFmtId="49" fontId="74" fillId="0" borderId="15" xfId="0" applyNumberFormat="1" applyFont="1" applyFill="1" applyBorder="1" applyAlignment="1" applyProtection="1">
      <alignment wrapText="1"/>
      <protection locked="0"/>
    </xf>
    <xf numFmtId="0" fontId="65" fillId="0" borderId="0" xfId="0" applyFont="1" applyFill="1" applyAlignment="1" applyProtection="1">
      <alignment horizontal="center"/>
      <protection locked="0"/>
    </xf>
    <xf numFmtId="49" fontId="74" fillId="0" borderId="18" xfId="0" applyNumberFormat="1" applyFont="1" applyFill="1" applyBorder="1" applyAlignment="1" applyProtection="1">
      <alignment wrapText="1"/>
      <protection locked="0"/>
    </xf>
    <xf numFmtId="0" fontId="63" fillId="0" borderId="0" xfId="0" applyFont="1" applyFill="1" applyAlignment="1" applyProtection="1">
      <alignment vertical="top" wrapText="1"/>
      <protection locked="0"/>
    </xf>
    <xf numFmtId="0" fontId="63" fillId="0" borderId="24" xfId="0" applyFont="1" applyFill="1" applyBorder="1" applyAlignment="1" applyProtection="1">
      <alignment horizontal="center" wrapText="1"/>
      <protection locked="0"/>
    </xf>
    <xf numFmtId="0" fontId="74" fillId="0" borderId="19" xfId="0" applyFont="1" applyFill="1" applyBorder="1" applyAlignment="1" applyProtection="1">
      <alignment horizontal="center" wrapText="1"/>
      <protection locked="0"/>
    </xf>
    <xf numFmtId="4" fontId="63" fillId="0" borderId="12" xfId="0" applyNumberFormat="1" applyFont="1" applyFill="1" applyBorder="1" applyAlignment="1" applyProtection="1">
      <alignment horizontal="center" vertical="center"/>
      <protection/>
    </xf>
    <xf numFmtId="4" fontId="63" fillId="0" borderId="24" xfId="0" applyNumberFormat="1" applyFont="1" applyFill="1" applyBorder="1" applyAlignment="1" applyProtection="1">
      <alignment horizontal="center" vertical="center" wrapText="1"/>
      <protection/>
    </xf>
    <xf numFmtId="4" fontId="63" fillId="0" borderId="24" xfId="0" applyNumberFormat="1" applyFont="1" applyFill="1" applyBorder="1" applyAlignment="1" applyProtection="1">
      <alignment horizontal="center" vertical="center" wrapText="1"/>
      <protection locked="0"/>
    </xf>
    <xf numFmtId="0" fontId="0" fillId="0" borderId="19" xfId="0" applyFill="1" applyBorder="1" applyAlignment="1" applyProtection="1">
      <alignment vertical="center"/>
      <protection locked="0"/>
    </xf>
    <xf numFmtId="4" fontId="0" fillId="0" borderId="19" xfId="0" applyNumberFormat="1" applyFill="1" applyBorder="1" applyAlignment="1" applyProtection="1">
      <alignment vertical="center"/>
      <protection locked="0"/>
    </xf>
    <xf numFmtId="0" fontId="0" fillId="0" borderId="19" xfId="0" applyFill="1" applyBorder="1" applyAlignment="1" applyProtection="1">
      <alignment vertical="center"/>
      <protection locked="0"/>
    </xf>
    <xf numFmtId="0" fontId="65" fillId="0" borderId="0" xfId="0" applyFont="1" applyFill="1" applyAlignment="1" applyProtection="1">
      <alignment vertical="top" wrapText="1"/>
      <protection locked="0"/>
    </xf>
    <xf numFmtId="0" fontId="63" fillId="0" borderId="17" xfId="0" applyFont="1" applyFill="1" applyBorder="1" applyAlignment="1" applyProtection="1">
      <alignment horizontal="center" wrapText="1"/>
      <protection locked="0"/>
    </xf>
    <xf numFmtId="0" fontId="74" fillId="0" borderId="18" xfId="0" applyFont="1" applyFill="1" applyBorder="1" applyAlignment="1" applyProtection="1">
      <alignment horizontal="center"/>
      <protection locked="0"/>
    </xf>
    <xf numFmtId="0" fontId="63" fillId="0" borderId="17" xfId="0" applyFont="1" applyFill="1" applyBorder="1" applyAlignment="1" applyProtection="1">
      <alignment horizontal="center" wrapText="1"/>
      <protection locked="0"/>
    </xf>
    <xf numFmtId="0" fontId="65" fillId="0" borderId="0" xfId="0" applyFont="1" applyFill="1" applyAlignment="1" applyProtection="1">
      <alignment horizontal="center"/>
      <protection locked="0"/>
    </xf>
    <xf numFmtId="0" fontId="63" fillId="0" borderId="17" xfId="0" applyFont="1" applyFill="1" applyBorder="1" applyAlignment="1" applyProtection="1">
      <alignment horizontal="center" wrapText="1"/>
      <protection locked="0"/>
    </xf>
    <xf numFmtId="0" fontId="74" fillId="0" borderId="19" xfId="0" applyFont="1" applyFill="1" applyBorder="1" applyAlignment="1" applyProtection="1">
      <alignment horizontal="center"/>
      <protection locked="0"/>
    </xf>
    <xf numFmtId="0" fontId="67" fillId="0" borderId="0" xfId="0" applyFont="1" applyFill="1" applyAlignment="1" applyProtection="1">
      <alignment horizontal="center"/>
      <protection locked="0"/>
    </xf>
    <xf numFmtId="0" fontId="74" fillId="0" borderId="19" xfId="0" applyFont="1" applyFill="1" applyBorder="1" applyAlignment="1" applyProtection="1">
      <alignment horizontal="left"/>
      <protection locked="0"/>
    </xf>
    <xf numFmtId="0" fontId="65" fillId="0" borderId="0" xfId="0" applyFont="1" applyFill="1" applyAlignment="1" applyProtection="1">
      <alignment horizontal="center"/>
      <protection locked="0"/>
    </xf>
    <xf numFmtId="0" fontId="65" fillId="0" borderId="0" xfId="0" applyFont="1" applyFill="1" applyAlignment="1" applyProtection="1">
      <alignment horizontal="right"/>
      <protection locked="0"/>
    </xf>
    <xf numFmtId="0" fontId="63" fillId="0" borderId="24" xfId="0" applyFont="1" applyFill="1" applyBorder="1" applyAlignment="1" applyProtection="1">
      <alignment horizontal="center" wrapText="1"/>
      <protection locked="0"/>
    </xf>
    <xf numFmtId="0" fontId="74" fillId="0" borderId="27" xfId="0" applyFont="1" applyFill="1" applyBorder="1" applyAlignment="1" applyProtection="1">
      <alignment horizontal="left" wrapText="1"/>
      <protection locked="0"/>
    </xf>
    <xf numFmtId="0" fontId="74" fillId="0" borderId="19" xfId="0" applyFont="1" applyFill="1" applyBorder="1" applyAlignment="1" applyProtection="1">
      <alignment wrapText="1"/>
      <protection locked="0"/>
    </xf>
    <xf numFmtId="0" fontId="74" fillId="0" borderId="19" xfId="0" applyFont="1" applyFill="1" applyBorder="1" applyAlignment="1" applyProtection="1">
      <alignment wrapText="1"/>
      <protection locked="0"/>
    </xf>
    <xf numFmtId="0" fontId="74" fillId="0" borderId="27" xfId="0" applyFont="1" applyFill="1" applyBorder="1" applyAlignment="1" applyProtection="1">
      <alignment horizontal="left" wrapText="1"/>
      <protection locked="0"/>
    </xf>
    <xf numFmtId="0" fontId="74" fillId="0" borderId="19" xfId="0" applyFont="1" applyFill="1" applyBorder="1" applyAlignment="1" applyProtection="1">
      <alignment horizontal="left" wrapText="1"/>
      <protection locked="0"/>
    </xf>
    <xf numFmtId="0" fontId="65" fillId="0" borderId="0" xfId="0" applyFont="1" applyFill="1" applyAlignment="1" applyProtection="1">
      <alignment horizontal="justify"/>
      <protection locked="0"/>
    </xf>
    <xf numFmtId="0" fontId="65" fillId="0" borderId="0" xfId="0" applyFont="1" applyFill="1" applyAlignment="1" applyProtection="1">
      <alignment horizontal="center"/>
      <protection locked="0"/>
    </xf>
    <xf numFmtId="0" fontId="67" fillId="0" borderId="0" xfId="0" applyFont="1" applyFill="1" applyAlignment="1" applyProtection="1">
      <alignment horizontal="center"/>
      <protection locked="0"/>
    </xf>
    <xf numFmtId="0" fontId="67" fillId="0" borderId="0" xfId="0" applyFont="1" applyFill="1" applyAlignment="1" applyProtection="1">
      <alignment/>
      <protection locked="0"/>
    </xf>
    <xf numFmtId="0" fontId="67" fillId="0" borderId="21" xfId="0" applyFont="1" applyFill="1" applyBorder="1" applyAlignment="1" applyProtection="1">
      <alignment/>
      <protection locked="0"/>
    </xf>
    <xf numFmtId="0" fontId="67" fillId="0" borderId="24" xfId="0" applyFont="1" applyFill="1" applyBorder="1" applyAlignment="1" applyProtection="1">
      <alignment/>
      <protection locked="0"/>
    </xf>
    <xf numFmtId="0" fontId="0" fillId="0" borderId="18" xfId="0" applyFill="1" applyBorder="1" applyAlignment="1" applyProtection="1">
      <alignment horizontal="center"/>
      <protection/>
    </xf>
    <xf numFmtId="0" fontId="63" fillId="0" borderId="26" xfId="0" applyFont="1" applyFill="1" applyBorder="1" applyAlignment="1" applyProtection="1">
      <alignment horizontal="center" vertical="center" wrapText="1"/>
      <protection locked="0"/>
    </xf>
    <xf numFmtId="0" fontId="79" fillId="0" borderId="0" xfId="0" applyFont="1" applyFill="1" applyAlignment="1" applyProtection="1">
      <alignment horizontal="center"/>
      <protection locked="0"/>
    </xf>
    <xf numFmtId="4" fontId="74" fillId="0" borderId="19" xfId="0" applyNumberFormat="1" applyFont="1" applyFill="1" applyBorder="1" applyAlignment="1" applyProtection="1">
      <alignment horizontal="center" wrapText="1"/>
      <protection locked="0"/>
    </xf>
    <xf numFmtId="0" fontId="63" fillId="0" borderId="0" xfId="0" applyFont="1" applyFill="1" applyAlignment="1" applyProtection="1">
      <alignment horizontal="center" wrapText="1"/>
      <protection locked="0"/>
    </xf>
    <xf numFmtId="0" fontId="65" fillId="0" borderId="0" xfId="0" applyFont="1" applyFill="1" applyAlignment="1" applyProtection="1">
      <alignment horizontal="center"/>
      <protection locked="0"/>
    </xf>
    <xf numFmtId="0" fontId="65" fillId="0" borderId="0" xfId="0" applyFont="1" applyFill="1" applyAlignment="1" applyProtection="1">
      <alignment horizontal="center"/>
      <protection locked="0"/>
    </xf>
    <xf numFmtId="0" fontId="74" fillId="0" borderId="0" xfId="0" applyFont="1" applyFill="1" applyAlignment="1" applyProtection="1">
      <alignment/>
      <protection locked="0"/>
    </xf>
    <xf numFmtId="0" fontId="64" fillId="0" borderId="0" xfId="0" applyFont="1" applyFill="1" applyAlignment="1" applyProtection="1">
      <alignment vertical="center"/>
      <protection/>
    </xf>
    <xf numFmtId="0" fontId="86" fillId="0" borderId="0" xfId="0" applyFont="1" applyFill="1" applyAlignment="1" applyProtection="1">
      <alignment horizontal="center"/>
      <protection locked="0"/>
    </xf>
    <xf numFmtId="0" fontId="0" fillId="0" borderId="0" xfId="0" applyFill="1" applyAlignment="1" applyProtection="1">
      <alignment horizontal="justify"/>
      <protection/>
    </xf>
    <xf numFmtId="0" fontId="83" fillId="0" borderId="0" xfId="0" applyFont="1" applyFill="1" applyAlignment="1" applyProtection="1">
      <alignment horizontal="left"/>
      <protection/>
    </xf>
    <xf numFmtId="14" fontId="67" fillId="0" borderId="21" xfId="0" applyNumberFormat="1" applyFont="1" applyFill="1" applyBorder="1" applyAlignment="1" applyProtection="1">
      <alignment/>
      <protection/>
    </xf>
    <xf numFmtId="0" fontId="82" fillId="0" borderId="0" xfId="0" applyFont="1" applyFill="1" applyAlignment="1" applyProtection="1">
      <alignment/>
      <protection locked="0"/>
    </xf>
    <xf numFmtId="0" fontId="82" fillId="0" borderId="0" xfId="0" applyFont="1" applyFill="1" applyAlignment="1" applyProtection="1">
      <alignment horizontal="left"/>
      <protection/>
    </xf>
    <xf numFmtId="14" fontId="82" fillId="0" borderId="0" xfId="0" applyNumberFormat="1" applyFont="1" applyFill="1" applyAlignment="1" applyProtection="1">
      <alignment horizontal="left"/>
      <protection/>
    </xf>
    <xf numFmtId="0" fontId="0" fillId="0" borderId="0" xfId="0" applyFill="1" applyAlignment="1" applyProtection="1">
      <alignment/>
      <protection locked="0"/>
    </xf>
    <xf numFmtId="0" fontId="77" fillId="0" borderId="37" xfId="0" applyFont="1" applyFill="1" applyBorder="1" applyAlignment="1" applyProtection="1">
      <alignment/>
      <protection locked="0"/>
    </xf>
    <xf numFmtId="0" fontId="0" fillId="0" borderId="38" xfId="0" applyFill="1" applyBorder="1" applyAlignment="1" applyProtection="1">
      <alignment horizontal="center"/>
      <protection locked="0"/>
    </xf>
    <xf numFmtId="14" fontId="0" fillId="0" borderId="19" xfId="0" applyNumberFormat="1" applyFont="1" applyFill="1" applyBorder="1" applyAlignment="1" applyProtection="1">
      <alignment horizontal="left"/>
      <protection locked="0"/>
    </xf>
    <xf numFmtId="0" fontId="0" fillId="0" borderId="39" xfId="0" applyFill="1" applyBorder="1" applyAlignment="1" applyProtection="1">
      <alignment/>
      <protection locked="0"/>
    </xf>
    <xf numFmtId="0" fontId="69" fillId="37" borderId="19" xfId="0" applyNumberFormat="1" applyFont="1" applyFill="1" applyBorder="1" applyAlignment="1" applyProtection="1">
      <alignment horizontal="center"/>
      <protection locked="0"/>
    </xf>
    <xf numFmtId="0" fontId="0" fillId="0" borderId="0" xfId="0" applyFont="1" applyFill="1" applyAlignment="1" applyProtection="1">
      <alignment/>
      <protection locked="0"/>
    </xf>
    <xf numFmtId="0" fontId="64" fillId="0" borderId="0" xfId="0" applyFont="1" applyFill="1" applyAlignment="1" applyProtection="1">
      <alignment horizontal="left" vertical="center" wrapText="1"/>
      <protection/>
    </xf>
    <xf numFmtId="0" fontId="63" fillId="0" borderId="0" xfId="0" applyNumberFormat="1" applyFont="1" applyFill="1" applyAlignment="1" applyProtection="1">
      <alignment horizontal="right"/>
      <protection/>
    </xf>
    <xf numFmtId="0" fontId="63" fillId="0" borderId="0" xfId="0" applyFont="1" applyFill="1" applyAlignment="1" applyProtection="1">
      <alignment/>
      <protection/>
    </xf>
    <xf numFmtId="0" fontId="69" fillId="0" borderId="0" xfId="0" applyFont="1" applyFill="1" applyAlignment="1" applyProtection="1">
      <alignment/>
      <protection locked="0"/>
    </xf>
    <xf numFmtId="0" fontId="0" fillId="0" borderId="19" xfId="0" applyFill="1" applyBorder="1" applyAlignment="1" applyProtection="1">
      <alignment horizontal="center" vertical="center"/>
      <protection/>
    </xf>
    <xf numFmtId="0" fontId="69" fillId="0" borderId="0" xfId="0" applyFont="1" applyFill="1" applyAlignment="1" applyProtection="1">
      <alignment horizontal="center"/>
      <protection/>
    </xf>
    <xf numFmtId="14" fontId="0" fillId="0" borderId="19" xfId="0" applyNumberFormat="1" applyFont="1" applyFill="1" applyBorder="1" applyAlignment="1" applyProtection="1">
      <alignment horizontal="left"/>
      <protection/>
    </xf>
    <xf numFmtId="14" fontId="0" fillId="0" borderId="19" xfId="0" applyNumberFormat="1" applyFill="1" applyBorder="1" applyAlignment="1" applyProtection="1">
      <alignment horizontal="left"/>
      <protection/>
    </xf>
    <xf numFmtId="14" fontId="0" fillId="0" borderId="0" xfId="0" applyNumberFormat="1" applyFill="1" applyAlignment="1" applyProtection="1">
      <alignment/>
      <protection/>
    </xf>
    <xf numFmtId="0" fontId="0" fillId="0" borderId="19" xfId="0" applyFill="1" applyBorder="1" applyAlignment="1" applyProtection="1">
      <alignment horizontal="left"/>
      <protection/>
    </xf>
    <xf numFmtId="49" fontId="74" fillId="0" borderId="18" xfId="0" applyNumberFormat="1" applyFont="1" applyFill="1" applyBorder="1" applyAlignment="1" applyProtection="1">
      <alignment wrapText="1"/>
      <protection/>
    </xf>
    <xf numFmtId="0" fontId="0" fillId="0" borderId="0" xfId="0" applyFill="1" applyAlignment="1" applyProtection="1">
      <alignment/>
      <protection locked="0"/>
    </xf>
    <xf numFmtId="0" fontId="0" fillId="0" borderId="28" xfId="0" applyFill="1" applyBorder="1" applyAlignment="1" applyProtection="1">
      <alignment horizontal="center"/>
      <protection locked="0"/>
    </xf>
    <xf numFmtId="0" fontId="0" fillId="0" borderId="29" xfId="0" applyFill="1" applyBorder="1" applyAlignment="1" applyProtection="1">
      <alignment horizontal="center"/>
      <protection locked="0"/>
    </xf>
    <xf numFmtId="0" fontId="0" fillId="0" borderId="27" xfId="0" applyFill="1" applyBorder="1" applyAlignment="1" applyProtection="1">
      <alignment horizontal="center"/>
      <protection locked="0"/>
    </xf>
    <xf numFmtId="0" fontId="0" fillId="0" borderId="40" xfId="0" applyFill="1" applyBorder="1" applyAlignment="1" applyProtection="1">
      <alignment horizontal="center"/>
      <protection locked="0"/>
    </xf>
    <xf numFmtId="0" fontId="0" fillId="0" borderId="27" xfId="0" applyFill="1" applyBorder="1" applyAlignment="1" applyProtection="1">
      <alignment horizontal="center" wrapText="1"/>
      <protection locked="0"/>
    </xf>
    <xf numFmtId="0" fontId="0" fillId="0" borderId="41" xfId="0" applyFill="1" applyBorder="1" applyAlignment="1" applyProtection="1">
      <alignment horizontal="center" wrapText="1"/>
      <protection locked="0"/>
    </xf>
    <xf numFmtId="0" fontId="0" fillId="0" borderId="40" xfId="0" applyFill="1" applyBorder="1" applyAlignment="1" applyProtection="1">
      <alignment horizontal="center" wrapText="1"/>
      <protection locked="0"/>
    </xf>
    <xf numFmtId="0" fontId="0" fillId="0" borderId="0" xfId="0" applyFont="1" applyFill="1" applyAlignment="1" applyProtection="1">
      <alignment horizontal="center"/>
      <protection locked="0"/>
    </xf>
    <xf numFmtId="0" fontId="0" fillId="0" borderId="27" xfId="0" applyFont="1" applyFill="1" applyBorder="1" applyAlignment="1" applyProtection="1">
      <alignment wrapText="1"/>
      <protection locked="0"/>
    </xf>
    <xf numFmtId="0" fontId="0" fillId="0" borderId="40" xfId="0" applyFont="1" applyFill="1" applyBorder="1" applyAlignment="1" applyProtection="1">
      <alignment wrapText="1"/>
      <protection locked="0"/>
    </xf>
    <xf numFmtId="0" fontId="78" fillId="38" borderId="26" xfId="0" applyFont="1" applyFill="1" applyBorder="1" applyAlignment="1" applyProtection="1">
      <alignment horizontal="center" vertical="center" wrapText="1"/>
      <protection locked="0"/>
    </xf>
    <xf numFmtId="0" fontId="78" fillId="38" borderId="23" xfId="0" applyFont="1" applyFill="1" applyBorder="1" applyAlignment="1" applyProtection="1">
      <alignment horizontal="center" vertical="center" wrapText="1"/>
      <protection locked="0"/>
    </xf>
    <xf numFmtId="0" fontId="78" fillId="38" borderId="20" xfId="0" applyFont="1" applyFill="1" applyBorder="1" applyAlignment="1" applyProtection="1">
      <alignment horizontal="center" vertical="center" wrapText="1"/>
      <protection locked="0"/>
    </xf>
    <xf numFmtId="0" fontId="0" fillId="0" borderId="42" xfId="0" applyFill="1" applyBorder="1" applyAlignment="1" applyProtection="1">
      <alignment horizontal="center"/>
      <protection locked="0"/>
    </xf>
    <xf numFmtId="0" fontId="0" fillId="0" borderId="16" xfId="0" applyFill="1" applyBorder="1" applyAlignment="1" applyProtection="1">
      <alignment horizontal="center"/>
      <protection locked="0"/>
    </xf>
    <xf numFmtId="14" fontId="64" fillId="0" borderId="0" xfId="0" applyNumberFormat="1" applyFont="1" applyFill="1" applyAlignment="1" applyProtection="1">
      <alignment horizontal="center"/>
      <protection/>
    </xf>
    <xf numFmtId="0" fontId="80" fillId="0" borderId="0" xfId="0" applyFont="1" applyFill="1" applyAlignment="1" applyProtection="1">
      <alignment horizontal="center" vertical="center"/>
      <protection/>
    </xf>
    <xf numFmtId="0" fontId="87" fillId="0" borderId="0" xfId="0" applyFont="1" applyFill="1" applyAlignment="1" applyProtection="1">
      <alignment horizontal="center" vertical="center"/>
      <protection/>
    </xf>
    <xf numFmtId="0" fontId="79" fillId="0" borderId="0" xfId="0" applyFont="1" applyFill="1" applyAlignment="1" applyProtection="1">
      <alignment horizontal="center" vertical="center"/>
      <protection/>
    </xf>
    <xf numFmtId="0" fontId="64" fillId="0" borderId="0" xfId="0" applyFont="1" applyFill="1" applyAlignment="1" applyProtection="1">
      <alignment horizontal="center" vertical="center"/>
      <protection/>
    </xf>
    <xf numFmtId="0" fontId="64" fillId="0" borderId="0" xfId="0" applyFont="1" applyFill="1" applyAlignment="1" applyProtection="1">
      <alignment horizontal="left" vertical="center" wrapText="1"/>
      <protection/>
    </xf>
    <xf numFmtId="0" fontId="82" fillId="0" borderId="0" xfId="0" applyFont="1" applyFill="1" applyAlignment="1" applyProtection="1">
      <alignment horizontal="justify" vertical="center" wrapText="1"/>
      <protection/>
    </xf>
    <xf numFmtId="0" fontId="83" fillId="0" borderId="0" xfId="0" applyFont="1" applyFill="1" applyAlignment="1" applyProtection="1">
      <alignment horizontal="left" vertical="center" wrapText="1"/>
      <protection/>
    </xf>
    <xf numFmtId="0" fontId="63" fillId="0" borderId="35" xfId="0" applyFont="1" applyFill="1" applyBorder="1" applyAlignment="1" applyProtection="1">
      <alignment horizontal="center" vertical="center" wrapText="1"/>
      <protection locked="0"/>
    </xf>
    <xf numFmtId="0" fontId="63" fillId="0" borderId="17" xfId="0" applyFont="1" applyFill="1" applyBorder="1" applyAlignment="1" applyProtection="1">
      <alignment horizontal="center" vertical="center" wrapText="1"/>
      <protection locked="0"/>
    </xf>
    <xf numFmtId="0" fontId="63" fillId="0" borderId="23" xfId="0" applyFont="1" applyFill="1" applyBorder="1" applyAlignment="1" applyProtection="1">
      <alignment horizontal="center" vertical="center" wrapText="1"/>
      <protection locked="0"/>
    </xf>
    <xf numFmtId="0" fontId="63" fillId="0" borderId="26" xfId="0" applyFont="1" applyFill="1" applyBorder="1" applyAlignment="1" applyProtection="1">
      <alignment horizontal="center" vertical="center" wrapText="1"/>
      <protection locked="0"/>
    </xf>
    <xf numFmtId="0" fontId="63" fillId="0" borderId="43" xfId="0" applyFont="1" applyFill="1" applyBorder="1" applyAlignment="1" applyProtection="1">
      <alignment horizontal="center" wrapText="1"/>
      <protection locked="0"/>
    </xf>
    <xf numFmtId="0" fontId="63" fillId="0" borderId="35" xfId="0" applyFont="1" applyFill="1" applyBorder="1" applyAlignment="1" applyProtection="1">
      <alignment horizontal="center" wrapText="1"/>
      <protection locked="0"/>
    </xf>
    <xf numFmtId="0" fontId="68" fillId="0" borderId="26" xfId="0" applyFont="1" applyFill="1" applyBorder="1" applyAlignment="1" applyProtection="1">
      <alignment horizontal="center" vertical="center" wrapText="1"/>
      <protection locked="0"/>
    </xf>
    <xf numFmtId="0" fontId="68" fillId="0" borderId="23" xfId="0" applyFont="1" applyFill="1" applyBorder="1" applyAlignment="1" applyProtection="1">
      <alignment horizontal="center" vertical="center" wrapText="1"/>
      <protection locked="0"/>
    </xf>
    <xf numFmtId="0" fontId="68" fillId="0" borderId="20" xfId="0" applyFont="1" applyFill="1" applyBorder="1" applyAlignment="1" applyProtection="1">
      <alignment horizontal="center" vertical="center" wrapText="1"/>
      <protection locked="0"/>
    </xf>
    <xf numFmtId="0" fontId="63" fillId="0" borderId="13" xfId="0" applyFont="1" applyFill="1" applyBorder="1" applyAlignment="1" applyProtection="1">
      <alignment horizontal="center" wrapText="1"/>
      <protection locked="0"/>
    </xf>
    <xf numFmtId="0" fontId="63" fillId="0" borderId="17" xfId="0" applyFont="1" applyFill="1" applyBorder="1" applyAlignment="1" applyProtection="1">
      <alignment horizontal="center" wrapText="1"/>
      <protection locked="0"/>
    </xf>
    <xf numFmtId="0" fontId="63" fillId="0" borderId="43" xfId="0" applyFont="1" applyFill="1" applyBorder="1" applyAlignment="1" applyProtection="1">
      <alignment horizontal="center" vertical="center" wrapText="1"/>
      <protection locked="0"/>
    </xf>
    <xf numFmtId="0" fontId="63" fillId="0" borderId="13" xfId="0" applyFont="1" applyFill="1" applyBorder="1" applyAlignment="1" applyProtection="1">
      <alignment horizontal="center" vertical="center" wrapText="1"/>
      <protection locked="0"/>
    </xf>
    <xf numFmtId="0" fontId="74" fillId="0" borderId="0" xfId="0" applyFont="1" applyFill="1" applyAlignment="1" applyProtection="1">
      <alignment horizontal="justify"/>
      <protection locked="0"/>
    </xf>
    <xf numFmtId="0" fontId="79" fillId="0" borderId="0" xfId="0" applyFont="1" applyFill="1" applyAlignment="1" applyProtection="1">
      <alignment horizontal="center"/>
      <protection locked="0"/>
    </xf>
    <xf numFmtId="0" fontId="63" fillId="0" borderId="14" xfId="0" applyFont="1" applyFill="1" applyBorder="1" applyAlignment="1" applyProtection="1">
      <alignment horizontal="center" wrapText="1"/>
      <protection locked="0"/>
    </xf>
    <xf numFmtId="0" fontId="63" fillId="0" borderId="42" xfId="0" applyFont="1" applyFill="1" applyBorder="1" applyAlignment="1" applyProtection="1">
      <alignment horizontal="center" wrapText="1"/>
      <protection locked="0"/>
    </xf>
    <xf numFmtId="0" fontId="63" fillId="0" borderId="44" xfId="0" applyFont="1" applyFill="1" applyBorder="1" applyAlignment="1" applyProtection="1">
      <alignment wrapText="1"/>
      <protection locked="0"/>
    </xf>
    <xf numFmtId="0" fontId="63" fillId="0" borderId="45" xfId="0" applyFont="1" applyFill="1" applyBorder="1" applyAlignment="1" applyProtection="1">
      <alignment wrapText="1"/>
      <protection locked="0"/>
    </xf>
    <xf numFmtId="0" fontId="63" fillId="0" borderId="44" xfId="0" applyFont="1" applyFill="1" applyBorder="1" applyAlignment="1" applyProtection="1">
      <alignment horizontal="left" vertical="top" wrapText="1"/>
      <protection/>
    </xf>
    <xf numFmtId="0" fontId="63" fillId="0" borderId="46" xfId="0" applyFont="1" applyFill="1" applyBorder="1" applyAlignment="1" applyProtection="1">
      <alignment horizontal="left" vertical="top" wrapText="1"/>
      <protection/>
    </xf>
    <xf numFmtId="0" fontId="63" fillId="0" borderId="45" xfId="0" applyFont="1" applyFill="1" applyBorder="1" applyAlignment="1" applyProtection="1">
      <alignment horizontal="left" vertical="top" wrapText="1"/>
      <protection/>
    </xf>
    <xf numFmtId="0" fontId="63" fillId="0" borderId="43" xfId="0" applyFont="1" applyFill="1" applyBorder="1" applyAlignment="1" applyProtection="1">
      <alignment wrapText="1"/>
      <protection locked="0"/>
    </xf>
    <xf numFmtId="0" fontId="63" fillId="0" borderId="35" xfId="0" applyFont="1" applyFill="1" applyBorder="1" applyAlignment="1" applyProtection="1">
      <alignment wrapText="1"/>
      <protection locked="0"/>
    </xf>
    <xf numFmtId="0" fontId="63" fillId="0" borderId="43" xfId="0" applyFont="1" applyFill="1" applyBorder="1" applyAlignment="1" applyProtection="1">
      <alignment horizontal="left" vertical="top" wrapText="1"/>
      <protection/>
    </xf>
    <xf numFmtId="0" fontId="63" fillId="0" borderId="47" xfId="0" applyFont="1" applyFill="1" applyBorder="1" applyAlignment="1" applyProtection="1">
      <alignment horizontal="left" vertical="top" wrapText="1"/>
      <protection/>
    </xf>
    <xf numFmtId="0" fontId="63" fillId="0" borderId="35" xfId="0" applyFont="1" applyFill="1" applyBorder="1" applyAlignment="1" applyProtection="1">
      <alignment horizontal="left" vertical="top" wrapText="1"/>
      <protection/>
    </xf>
    <xf numFmtId="0" fontId="66" fillId="0" borderId="43" xfId="0" applyFont="1" applyFill="1" applyBorder="1" applyAlignment="1" applyProtection="1">
      <alignment horizontal="center" vertical="center" wrapText="1"/>
      <protection/>
    </xf>
    <xf numFmtId="0" fontId="66" fillId="0" borderId="35" xfId="0" applyFont="1" applyFill="1" applyBorder="1" applyAlignment="1" applyProtection="1">
      <alignment horizontal="center" vertical="center" wrapText="1"/>
      <protection/>
    </xf>
    <xf numFmtId="0" fontId="66" fillId="0" borderId="48" xfId="0" applyFont="1" applyFill="1" applyBorder="1" applyAlignment="1" applyProtection="1">
      <alignment horizontal="center" vertical="center" wrapText="1"/>
      <protection/>
    </xf>
    <xf numFmtId="0" fontId="66" fillId="0" borderId="24" xfId="0" applyFont="1" applyFill="1" applyBorder="1" applyAlignment="1" applyProtection="1">
      <alignment horizontal="center" vertical="center" wrapText="1"/>
      <protection/>
    </xf>
    <xf numFmtId="0" fontId="66" fillId="0" borderId="26" xfId="0" applyFont="1" applyFill="1" applyBorder="1" applyAlignment="1" applyProtection="1">
      <alignment horizontal="center" vertical="center" wrapText="1"/>
      <protection locked="0"/>
    </xf>
    <xf numFmtId="0" fontId="66" fillId="0" borderId="23" xfId="0" applyFont="1" applyFill="1" applyBorder="1" applyAlignment="1" applyProtection="1">
      <alignment horizontal="center" vertical="center" wrapText="1"/>
      <protection locked="0"/>
    </xf>
    <xf numFmtId="0" fontId="66" fillId="0" borderId="20" xfId="0" applyFont="1" applyFill="1" applyBorder="1" applyAlignment="1" applyProtection="1">
      <alignment horizontal="center" vertical="center" wrapText="1"/>
      <protection locked="0"/>
    </xf>
    <xf numFmtId="0" fontId="67" fillId="0" borderId="18" xfId="0" applyFont="1" applyFill="1" applyBorder="1" applyAlignment="1" applyProtection="1">
      <alignment horizontal="center"/>
      <protection/>
    </xf>
    <xf numFmtId="0" fontId="66" fillId="0" borderId="26" xfId="0" applyFont="1" applyFill="1" applyBorder="1" applyAlignment="1" applyProtection="1">
      <alignment horizontal="center" wrapText="1"/>
      <protection locked="0"/>
    </xf>
    <xf numFmtId="0" fontId="66" fillId="0" borderId="23" xfId="0" applyFont="1" applyFill="1" applyBorder="1" applyAlignment="1" applyProtection="1">
      <alignment horizontal="center" wrapText="1"/>
      <protection locked="0"/>
    </xf>
    <xf numFmtId="0" fontId="66" fillId="0" borderId="43" xfId="0" applyFont="1" applyFill="1" applyBorder="1" applyAlignment="1" applyProtection="1">
      <alignment horizontal="center" vertical="center" wrapText="1"/>
      <protection locked="0"/>
    </xf>
    <xf numFmtId="0" fontId="66" fillId="0" borderId="35" xfId="0" applyFont="1" applyFill="1" applyBorder="1" applyAlignment="1" applyProtection="1">
      <alignment horizontal="center" vertical="center" wrapText="1"/>
      <protection locked="0"/>
    </xf>
    <xf numFmtId="0" fontId="66" fillId="0" borderId="13" xfId="0" applyFont="1" applyFill="1" applyBorder="1" applyAlignment="1" applyProtection="1">
      <alignment horizontal="center" vertical="center" wrapText="1"/>
      <protection locked="0"/>
    </xf>
    <xf numFmtId="0" fontId="66" fillId="0" borderId="17" xfId="0" applyFont="1" applyFill="1" applyBorder="1" applyAlignment="1" applyProtection="1">
      <alignment horizontal="center" vertical="center" wrapText="1"/>
      <protection locked="0"/>
    </xf>
    <xf numFmtId="0" fontId="63" fillId="0" borderId="44" xfId="0" applyFont="1" applyFill="1" applyBorder="1" applyAlignment="1" applyProtection="1">
      <alignment horizontal="left" wrapText="1"/>
      <protection/>
    </xf>
    <xf numFmtId="0" fontId="63" fillId="0" borderId="46" xfId="0" applyFont="1" applyFill="1" applyBorder="1" applyAlignment="1" applyProtection="1">
      <alignment horizontal="left" wrapText="1"/>
      <protection/>
    </xf>
    <xf numFmtId="0" fontId="63" fillId="0" borderId="45" xfId="0" applyFont="1" applyFill="1" applyBorder="1" applyAlignment="1" applyProtection="1">
      <alignment horizontal="left" wrapText="1"/>
      <protection/>
    </xf>
    <xf numFmtId="4" fontId="67" fillId="0" borderId="18" xfId="0" applyNumberFormat="1" applyFont="1" applyFill="1" applyBorder="1" applyAlignment="1" applyProtection="1">
      <alignment horizontal="center"/>
      <protection/>
    </xf>
    <xf numFmtId="0" fontId="67" fillId="0" borderId="30" xfId="0" applyFont="1" applyFill="1" applyBorder="1" applyAlignment="1" applyProtection="1">
      <alignment horizontal="center"/>
      <protection/>
    </xf>
    <xf numFmtId="3" fontId="67" fillId="0" borderId="18" xfId="0" applyNumberFormat="1" applyFont="1" applyFill="1" applyBorder="1" applyAlignment="1" applyProtection="1">
      <alignment horizontal="center"/>
      <protection/>
    </xf>
    <xf numFmtId="0" fontId="0" fillId="0" borderId="49" xfId="0" applyFill="1" applyBorder="1" applyAlignment="1" applyProtection="1">
      <alignment horizontal="center"/>
      <protection/>
    </xf>
    <xf numFmtId="0" fontId="0" fillId="0" borderId="50" xfId="0" applyFill="1" applyBorder="1" applyAlignment="1" applyProtection="1">
      <alignment horizontal="center"/>
      <protection/>
    </xf>
    <xf numFmtId="0" fontId="75" fillId="0" borderId="44" xfId="0" applyFont="1" applyFill="1" applyBorder="1" applyAlignment="1" applyProtection="1">
      <alignment/>
      <protection locked="0"/>
    </xf>
    <xf numFmtId="0" fontId="75" fillId="0" borderId="46" xfId="0" applyFont="1" applyFill="1" applyBorder="1" applyAlignment="1" applyProtection="1">
      <alignment/>
      <protection locked="0"/>
    </xf>
    <xf numFmtId="0" fontId="75" fillId="0" borderId="45" xfId="0" applyFont="1" applyFill="1" applyBorder="1" applyAlignment="1" applyProtection="1">
      <alignment/>
      <protection locked="0"/>
    </xf>
    <xf numFmtId="0" fontId="67" fillId="0" borderId="44" xfId="0" applyFont="1" applyFill="1" applyBorder="1" applyAlignment="1" applyProtection="1">
      <alignment horizontal="left"/>
      <protection/>
    </xf>
    <xf numFmtId="0" fontId="67" fillId="0" borderId="46" xfId="0" applyFont="1" applyFill="1" applyBorder="1" applyAlignment="1" applyProtection="1">
      <alignment horizontal="left"/>
      <protection/>
    </xf>
    <xf numFmtId="0" fontId="67" fillId="0" borderId="45" xfId="0" applyFont="1" applyFill="1" applyBorder="1" applyAlignment="1" applyProtection="1">
      <alignment horizontal="left"/>
      <protection/>
    </xf>
    <xf numFmtId="0" fontId="67" fillId="0" borderId="47" xfId="0" applyFont="1" applyFill="1" applyBorder="1" applyAlignment="1" applyProtection="1">
      <alignment/>
      <protection locked="0"/>
    </xf>
    <xf numFmtId="0" fontId="67" fillId="0" borderId="21" xfId="0" applyFont="1" applyFill="1" applyBorder="1" applyAlignment="1" applyProtection="1">
      <alignment/>
      <protection locked="0"/>
    </xf>
    <xf numFmtId="0" fontId="67" fillId="0" borderId="43" xfId="0" applyFont="1" applyFill="1" applyBorder="1" applyAlignment="1" applyProtection="1">
      <alignment/>
      <protection locked="0"/>
    </xf>
    <xf numFmtId="0" fontId="67" fillId="0" borderId="48" xfId="0" applyFont="1" applyFill="1" applyBorder="1" applyAlignment="1" applyProtection="1">
      <alignment/>
      <protection locked="0"/>
    </xf>
    <xf numFmtId="0" fontId="67" fillId="0" borderId="43" xfId="0" applyFont="1" applyFill="1" applyBorder="1" applyAlignment="1" applyProtection="1">
      <alignment horizontal="center" wrapText="1"/>
      <protection locked="0"/>
    </xf>
    <xf numFmtId="0" fontId="67" fillId="0" borderId="35" xfId="0" applyFont="1" applyFill="1" applyBorder="1" applyAlignment="1" applyProtection="1">
      <alignment horizontal="center" wrapText="1"/>
      <protection locked="0"/>
    </xf>
    <xf numFmtId="0" fontId="67" fillId="0" borderId="13" xfId="0" applyFont="1" applyFill="1" applyBorder="1" applyAlignment="1" applyProtection="1">
      <alignment horizontal="center" wrapText="1"/>
      <protection locked="0"/>
    </xf>
    <xf numFmtId="0" fontId="67" fillId="0" borderId="17" xfId="0" applyFont="1" applyFill="1" applyBorder="1" applyAlignment="1" applyProtection="1">
      <alignment horizontal="center" wrapText="1"/>
      <protection locked="0"/>
    </xf>
    <xf numFmtId="0" fontId="88" fillId="0" borderId="0" xfId="0" applyFont="1" applyFill="1" applyAlignment="1" applyProtection="1">
      <alignment horizontal="left" wrapText="1" indent="5"/>
      <protection locked="0"/>
    </xf>
    <xf numFmtId="0" fontId="67" fillId="0" borderId="46" xfId="0" applyFont="1" applyFill="1" applyBorder="1" applyAlignment="1" applyProtection="1">
      <alignment/>
      <protection locked="0"/>
    </xf>
    <xf numFmtId="0" fontId="67" fillId="0" borderId="0" xfId="0" applyFont="1" applyFill="1" applyAlignment="1" applyProtection="1">
      <alignment/>
      <protection locked="0"/>
    </xf>
    <xf numFmtId="0" fontId="67" fillId="0" borderId="26" xfId="0" applyFont="1" applyFill="1" applyBorder="1" applyAlignment="1" applyProtection="1">
      <alignment horizontal="center" vertical="center" wrapText="1"/>
      <protection locked="0"/>
    </xf>
    <xf numFmtId="0" fontId="67" fillId="0" borderId="23" xfId="0" applyFont="1" applyFill="1" applyBorder="1" applyAlignment="1" applyProtection="1">
      <alignment horizontal="center" vertical="center" wrapText="1"/>
      <protection locked="0"/>
    </xf>
    <xf numFmtId="0" fontId="68" fillId="0" borderId="13" xfId="0" applyFont="1" applyFill="1" applyBorder="1" applyAlignment="1" applyProtection="1">
      <alignment horizontal="center" wrapText="1"/>
      <protection locked="0"/>
    </xf>
    <xf numFmtId="0" fontId="68" fillId="0" borderId="17" xfId="0" applyFont="1" applyFill="1" applyBorder="1" applyAlignment="1" applyProtection="1">
      <alignment horizontal="center" wrapText="1"/>
      <protection locked="0"/>
    </xf>
    <xf numFmtId="0" fontId="0" fillId="0" borderId="17" xfId="0" applyFill="1" applyBorder="1" applyAlignment="1" applyProtection="1">
      <alignment/>
      <protection locked="0"/>
    </xf>
    <xf numFmtId="0" fontId="67" fillId="0" borderId="47" xfId="0" applyFont="1" applyFill="1" applyBorder="1" applyAlignment="1" applyProtection="1">
      <alignment horizontal="center" wrapText="1"/>
      <protection locked="0"/>
    </xf>
    <xf numFmtId="0" fontId="67" fillId="0" borderId="48" xfId="0" applyFont="1" applyFill="1" applyBorder="1" applyAlignment="1" applyProtection="1">
      <alignment horizontal="center" wrapText="1"/>
      <protection locked="0"/>
    </xf>
    <xf numFmtId="0" fontId="67" fillId="0" borderId="21" xfId="0" applyFont="1" applyFill="1" applyBorder="1" applyAlignment="1" applyProtection="1">
      <alignment horizontal="center" wrapText="1"/>
      <protection locked="0"/>
    </xf>
    <xf numFmtId="0" fontId="67" fillId="0" borderId="24" xfId="0" applyFont="1" applyFill="1" applyBorder="1" applyAlignment="1" applyProtection="1">
      <alignment horizontal="center" wrapText="1"/>
      <protection locked="0"/>
    </xf>
    <xf numFmtId="0" fontId="67" fillId="0" borderId="35" xfId="0" applyFont="1" applyFill="1" applyBorder="1" applyAlignment="1" applyProtection="1">
      <alignment/>
      <protection locked="0"/>
    </xf>
    <xf numFmtId="0" fontId="67" fillId="0" borderId="24" xfId="0" applyFont="1" applyFill="1" applyBorder="1" applyAlignment="1" applyProtection="1">
      <alignment/>
      <protection locked="0"/>
    </xf>
    <xf numFmtId="0" fontId="75" fillId="0" borderId="43" xfId="0" applyFont="1" applyFill="1" applyBorder="1" applyAlignment="1" applyProtection="1">
      <alignment wrapText="1"/>
      <protection locked="0"/>
    </xf>
    <xf numFmtId="0" fontId="75" fillId="0" borderId="47" xfId="0" applyFont="1" applyFill="1" applyBorder="1" applyAlignment="1" applyProtection="1">
      <alignment wrapText="1"/>
      <protection locked="0"/>
    </xf>
    <xf numFmtId="0" fontId="75" fillId="0" borderId="35" xfId="0" applyFont="1" applyFill="1" applyBorder="1" applyAlignment="1" applyProtection="1">
      <alignment wrapText="1"/>
      <protection locked="0"/>
    </xf>
    <xf numFmtId="0" fontId="75" fillId="0" borderId="48" xfId="0" applyFont="1" applyFill="1" applyBorder="1" applyAlignment="1" applyProtection="1">
      <alignment wrapText="1"/>
      <protection locked="0"/>
    </xf>
    <xf numFmtId="0" fontId="75" fillId="0" borderId="21" xfId="0" applyFont="1" applyFill="1" applyBorder="1" applyAlignment="1" applyProtection="1">
      <alignment wrapText="1"/>
      <protection locked="0"/>
    </xf>
    <xf numFmtId="0" fontId="75" fillId="0" borderId="24" xfId="0" applyFont="1" applyFill="1" applyBorder="1" applyAlignment="1" applyProtection="1">
      <alignment wrapText="1"/>
      <protection locked="0"/>
    </xf>
    <xf numFmtId="0" fontId="74" fillId="0" borderId="0" xfId="0" applyFont="1" applyFill="1" applyAlignment="1" applyProtection="1">
      <alignment/>
      <protection locked="0"/>
    </xf>
    <xf numFmtId="0" fontId="67" fillId="0" borderId="0" xfId="0" applyFont="1" applyFill="1" applyAlignment="1" applyProtection="1">
      <alignment horizontal="center"/>
      <protection locked="0"/>
    </xf>
    <xf numFmtId="0" fontId="67" fillId="0" borderId="43" xfId="0" applyFont="1" applyFill="1" applyBorder="1" applyAlignment="1" applyProtection="1">
      <alignment wrapText="1"/>
      <protection locked="0"/>
    </xf>
    <xf numFmtId="0" fontId="67" fillId="0" borderId="35" xfId="0" applyFont="1" applyFill="1" applyBorder="1" applyAlignment="1" applyProtection="1">
      <alignment wrapText="1"/>
      <protection locked="0"/>
    </xf>
    <xf numFmtId="0" fontId="67" fillId="0" borderId="13" xfId="0" applyFont="1" applyFill="1" applyBorder="1" applyAlignment="1" applyProtection="1">
      <alignment wrapText="1"/>
      <protection locked="0"/>
    </xf>
    <xf numFmtId="0" fontId="67" fillId="0" borderId="17" xfId="0" applyFont="1" applyFill="1" applyBorder="1" applyAlignment="1" applyProtection="1">
      <alignment wrapText="1"/>
      <protection locked="0"/>
    </xf>
    <xf numFmtId="0" fontId="88" fillId="0" borderId="0" xfId="0" applyFont="1" applyFill="1" applyAlignment="1" applyProtection="1">
      <alignment horizontal="left" indent="5"/>
      <protection locked="0"/>
    </xf>
    <xf numFmtId="0" fontId="63" fillId="0" borderId="48" xfId="0" applyFont="1" applyFill="1" applyBorder="1" applyAlignment="1" applyProtection="1">
      <alignment horizontal="center" vertical="top" wrapText="1"/>
      <protection locked="0"/>
    </xf>
    <xf numFmtId="0" fontId="63" fillId="0" borderId="21" xfId="0" applyFont="1" applyFill="1" applyBorder="1" applyAlignment="1" applyProtection="1">
      <alignment horizontal="center" vertical="top" wrapText="1"/>
      <protection locked="0"/>
    </xf>
    <xf numFmtId="0" fontId="63" fillId="0" borderId="24" xfId="0" applyFont="1" applyFill="1" applyBorder="1" applyAlignment="1" applyProtection="1">
      <alignment horizontal="center" vertical="top" wrapText="1"/>
      <protection locked="0"/>
    </xf>
    <xf numFmtId="0" fontId="67" fillId="0" borderId="0" xfId="0" applyFont="1" applyFill="1" applyAlignment="1" applyProtection="1">
      <alignment horizontal="justify"/>
      <protection locked="0"/>
    </xf>
    <xf numFmtId="0" fontId="74" fillId="0" borderId="18" xfId="0" applyFont="1" applyFill="1" applyBorder="1" applyAlignment="1" applyProtection="1">
      <alignment horizontal="center"/>
      <protection/>
    </xf>
    <xf numFmtId="0" fontId="74" fillId="0" borderId="19" xfId="0" applyFont="1" applyFill="1" applyBorder="1" applyAlignment="1" applyProtection="1">
      <alignment horizontal="center"/>
      <protection locked="0"/>
    </xf>
    <xf numFmtId="0" fontId="63" fillId="0" borderId="15" xfId="0" applyFont="1" applyFill="1" applyBorder="1" applyAlignment="1" applyProtection="1">
      <alignment horizontal="center" wrapText="1"/>
      <protection locked="0"/>
    </xf>
    <xf numFmtId="0" fontId="63" fillId="0" borderId="44" xfId="0" applyFont="1" applyFill="1" applyBorder="1" applyAlignment="1" applyProtection="1">
      <alignment horizontal="justify" wrapText="1"/>
      <protection locked="0"/>
    </xf>
    <xf numFmtId="0" fontId="63" fillId="0" borderId="45" xfId="0" applyFont="1" applyFill="1" applyBorder="1" applyAlignment="1" applyProtection="1">
      <alignment horizontal="justify" wrapText="1"/>
      <protection locked="0"/>
    </xf>
    <xf numFmtId="49" fontId="63" fillId="0" borderId="44" xfId="0" applyNumberFormat="1" applyFont="1" applyFill="1" applyBorder="1" applyAlignment="1" applyProtection="1">
      <alignment horizontal="justify" vertical="top" wrapText="1"/>
      <protection locked="0"/>
    </xf>
    <xf numFmtId="49" fontId="63" fillId="0" borderId="45" xfId="0" applyNumberFormat="1" applyFont="1" applyFill="1" applyBorder="1" applyAlignment="1" applyProtection="1">
      <alignment horizontal="justify" vertical="top" wrapText="1"/>
      <protection locked="0"/>
    </xf>
    <xf numFmtId="0" fontId="63" fillId="0" borderId="46" xfId="0" applyFont="1" applyFill="1" applyBorder="1" applyAlignment="1" applyProtection="1">
      <alignment horizontal="justify" wrapText="1"/>
      <protection locked="0"/>
    </xf>
    <xf numFmtId="0" fontId="0" fillId="0" borderId="0" xfId="0" applyFill="1" applyAlignment="1" applyProtection="1">
      <alignment/>
      <protection locked="0"/>
    </xf>
    <xf numFmtId="0" fontId="63" fillId="0" borderId="26" xfId="0" applyFont="1" applyFill="1" applyBorder="1" applyAlignment="1" applyProtection="1">
      <alignment horizontal="center" wrapText="1"/>
      <protection locked="0"/>
    </xf>
    <xf numFmtId="0" fontId="63" fillId="0" borderId="23" xfId="0" applyFont="1" applyFill="1" applyBorder="1" applyAlignment="1" applyProtection="1">
      <alignment horizontal="center" wrapText="1"/>
      <protection locked="0"/>
    </xf>
    <xf numFmtId="0" fontId="74" fillId="0" borderId="18" xfId="0" applyFont="1" applyFill="1" applyBorder="1" applyAlignment="1" applyProtection="1">
      <alignment horizontal="center"/>
      <protection locked="0"/>
    </xf>
    <xf numFmtId="0" fontId="63" fillId="0" borderId="47" xfId="0" applyFont="1" applyFill="1" applyBorder="1" applyAlignment="1" applyProtection="1">
      <alignment horizontal="center" wrapText="1"/>
      <protection locked="0"/>
    </xf>
    <xf numFmtId="0" fontId="63" fillId="0" borderId="0" xfId="0" applyFont="1" applyFill="1" applyAlignment="1" applyProtection="1">
      <alignment horizontal="center" wrapText="1"/>
      <protection locked="0"/>
    </xf>
    <xf numFmtId="4" fontId="74" fillId="0" borderId="19" xfId="0" applyNumberFormat="1" applyFont="1" applyFill="1" applyBorder="1" applyAlignment="1" applyProtection="1">
      <alignment horizontal="center" wrapText="1"/>
      <protection locked="0"/>
    </xf>
    <xf numFmtId="4" fontId="74" fillId="0" borderId="31" xfId="0" applyNumberFormat="1" applyFont="1" applyFill="1" applyBorder="1" applyAlignment="1" applyProtection="1">
      <alignment horizontal="center" wrapText="1"/>
      <protection locked="0"/>
    </xf>
    <xf numFmtId="4" fontId="74" fillId="0" borderId="15" xfId="0" applyNumberFormat="1" applyFont="1" applyFill="1" applyBorder="1" applyAlignment="1" applyProtection="1">
      <alignment horizontal="center" wrapText="1"/>
      <protection locked="0"/>
    </xf>
    <xf numFmtId="4" fontId="74" fillId="0" borderId="22" xfId="0" applyNumberFormat="1" applyFont="1" applyFill="1" applyBorder="1" applyAlignment="1" applyProtection="1">
      <alignment horizontal="center" wrapText="1"/>
      <protection locked="0"/>
    </xf>
    <xf numFmtId="0" fontId="0" fillId="0" borderId="35" xfId="0" applyFill="1" applyBorder="1" applyAlignment="1" applyProtection="1">
      <alignment/>
      <protection locked="0"/>
    </xf>
    <xf numFmtId="0" fontId="0" fillId="0" borderId="48" xfId="0" applyFill="1" applyBorder="1" applyAlignment="1" applyProtection="1">
      <alignment horizontal="center" wrapText="1"/>
      <protection locked="0"/>
    </xf>
    <xf numFmtId="0" fontId="0" fillId="0" borderId="24" xfId="0" applyFill="1" applyBorder="1" applyAlignment="1" applyProtection="1">
      <alignment/>
      <protection locked="0"/>
    </xf>
    <xf numFmtId="4" fontId="75" fillId="0" borderId="27" xfId="0" applyNumberFormat="1" applyFont="1" applyFill="1" applyBorder="1" applyAlignment="1" applyProtection="1">
      <alignment horizontal="center" wrapText="1"/>
      <protection locked="0"/>
    </xf>
    <xf numFmtId="4" fontId="75" fillId="0" borderId="41" xfId="0" applyNumberFormat="1" applyFont="1" applyFill="1" applyBorder="1" applyAlignment="1" applyProtection="1">
      <alignment horizontal="center" wrapText="1"/>
      <protection locked="0"/>
    </xf>
    <xf numFmtId="4" fontId="75" fillId="0" borderId="40" xfId="0" applyNumberFormat="1" applyFont="1" applyFill="1" applyBorder="1" applyAlignment="1" applyProtection="1">
      <alignment horizontal="center" wrapText="1"/>
      <protection locked="0"/>
    </xf>
    <xf numFmtId="0" fontId="65" fillId="0" borderId="0" xfId="0" applyFont="1" applyFill="1" applyAlignment="1" applyProtection="1">
      <alignment horizontal="right" wrapText="1"/>
      <protection locked="0"/>
    </xf>
    <xf numFmtId="0" fontId="65" fillId="0" borderId="17" xfId="0" applyFont="1" applyFill="1" applyBorder="1" applyAlignment="1" applyProtection="1">
      <alignment horizontal="right" wrapText="1"/>
      <protection locked="0"/>
    </xf>
    <xf numFmtId="0" fontId="63" fillId="0" borderId="51" xfId="0" applyFont="1" applyFill="1" applyBorder="1" applyAlignment="1" applyProtection="1">
      <alignment horizontal="center" wrapText="1"/>
      <protection locked="0"/>
    </xf>
    <xf numFmtId="0" fontId="63" fillId="0" borderId="52" xfId="0" applyFont="1" applyFill="1" applyBorder="1" applyAlignment="1" applyProtection="1">
      <alignment horizontal="center" wrapText="1"/>
      <protection locked="0"/>
    </xf>
    <xf numFmtId="0" fontId="63" fillId="0" borderId="53" xfId="0" applyFont="1" applyFill="1" applyBorder="1" applyAlignment="1" applyProtection="1">
      <alignment horizontal="center" wrapText="1"/>
      <protection locked="0"/>
    </xf>
    <xf numFmtId="4" fontId="65" fillId="34" borderId="48" xfId="0" applyNumberFormat="1" applyFont="1" applyFill="1" applyBorder="1" applyAlignment="1" applyProtection="1">
      <alignment horizontal="center" wrapText="1"/>
      <protection locked="0"/>
    </xf>
    <xf numFmtId="4" fontId="65" fillId="34" borderId="21" xfId="0" applyNumberFormat="1" applyFont="1" applyFill="1" applyBorder="1" applyAlignment="1" applyProtection="1">
      <alignment horizontal="center" wrapText="1"/>
      <protection locked="0"/>
    </xf>
    <xf numFmtId="4" fontId="65" fillId="34" borderId="24" xfId="0" applyNumberFormat="1" applyFont="1" applyFill="1" applyBorder="1" applyAlignment="1" applyProtection="1">
      <alignment horizontal="center" wrapText="1"/>
      <protection locked="0"/>
    </xf>
    <xf numFmtId="0" fontId="0" fillId="0" borderId="23" xfId="0" applyFill="1" applyBorder="1" applyAlignment="1" applyProtection="1">
      <alignment/>
      <protection locked="0"/>
    </xf>
    <xf numFmtId="0" fontId="65" fillId="0" borderId="0" xfId="0" applyFont="1" applyFill="1" applyAlignment="1" applyProtection="1">
      <alignment horizontal="justify"/>
      <protection locked="0"/>
    </xf>
    <xf numFmtId="0" fontId="63" fillId="0" borderId="44" xfId="0" applyFont="1" applyFill="1" applyBorder="1" applyAlignment="1" applyProtection="1">
      <alignment horizontal="center" wrapText="1"/>
      <protection locked="0"/>
    </xf>
    <xf numFmtId="0" fontId="63" fillId="0" borderId="45" xfId="0" applyFont="1" applyFill="1" applyBorder="1" applyAlignment="1" applyProtection="1">
      <alignment horizontal="center" wrapText="1"/>
      <protection locked="0"/>
    </xf>
    <xf numFmtId="0" fontId="65" fillId="0" borderId="44" xfId="0" applyFont="1" applyFill="1" applyBorder="1" applyAlignment="1" applyProtection="1">
      <alignment horizontal="left" wrapText="1"/>
      <protection/>
    </xf>
    <xf numFmtId="0" fontId="65" fillId="0" borderId="46" xfId="0" applyFont="1" applyFill="1" applyBorder="1" applyAlignment="1" applyProtection="1">
      <alignment horizontal="left" wrapText="1"/>
      <protection/>
    </xf>
    <xf numFmtId="0" fontId="65" fillId="0" borderId="45" xfId="0" applyFont="1" applyFill="1" applyBorder="1" applyAlignment="1" applyProtection="1">
      <alignment horizontal="left" wrapText="1"/>
      <protection/>
    </xf>
    <xf numFmtId="4" fontId="75" fillId="0" borderId="28" xfId="0" applyNumberFormat="1" applyFont="1" applyFill="1" applyBorder="1" applyAlignment="1" applyProtection="1">
      <alignment horizontal="center" wrapText="1"/>
      <protection locked="0"/>
    </xf>
    <xf numFmtId="4" fontId="75" fillId="0" borderId="54" xfId="0" applyNumberFormat="1" applyFont="1" applyFill="1" applyBorder="1" applyAlignment="1" applyProtection="1">
      <alignment horizontal="center" wrapText="1"/>
      <protection locked="0"/>
    </xf>
    <xf numFmtId="4" fontId="75" fillId="0" borderId="29" xfId="0" applyNumberFormat="1" applyFont="1" applyFill="1" applyBorder="1" applyAlignment="1" applyProtection="1">
      <alignment horizontal="center" wrapText="1"/>
      <protection locked="0"/>
    </xf>
    <xf numFmtId="4" fontId="74" fillId="0" borderId="27" xfId="0" applyNumberFormat="1" applyFont="1" applyFill="1" applyBorder="1" applyAlignment="1" applyProtection="1">
      <alignment horizontal="center" wrapText="1"/>
      <protection locked="0"/>
    </xf>
    <xf numFmtId="4" fontId="74" fillId="0" borderId="41" xfId="0" applyNumberFormat="1" applyFont="1" applyFill="1" applyBorder="1" applyAlignment="1" applyProtection="1">
      <alignment horizontal="center" wrapText="1"/>
      <protection locked="0"/>
    </xf>
    <xf numFmtId="4" fontId="74" fillId="0" borderId="40" xfId="0" applyNumberFormat="1" applyFont="1" applyFill="1" applyBorder="1" applyAlignment="1" applyProtection="1">
      <alignment horizontal="center" wrapText="1"/>
      <protection locked="0"/>
    </xf>
    <xf numFmtId="0" fontId="0" fillId="0" borderId="45" xfId="0" applyFill="1" applyBorder="1" applyAlignment="1" applyProtection="1">
      <alignment/>
      <protection locked="0"/>
    </xf>
    <xf numFmtId="49" fontId="74" fillId="0" borderId="19" xfId="0" applyNumberFormat="1" applyFont="1" applyFill="1" applyBorder="1" applyAlignment="1" applyProtection="1">
      <alignment horizontal="center" wrapText="1"/>
      <protection locked="0"/>
    </xf>
    <xf numFmtId="49" fontId="74" fillId="0" borderId="15" xfId="0" applyNumberFormat="1" applyFont="1" applyFill="1" applyBorder="1" applyAlignment="1" applyProtection="1">
      <alignment horizontal="center" wrapText="1"/>
      <protection locked="0"/>
    </xf>
    <xf numFmtId="0" fontId="63" fillId="0" borderId="0" xfId="0" applyFont="1" applyFill="1" applyAlignment="1" applyProtection="1">
      <alignment horizontal="right" wrapText="1"/>
      <protection locked="0"/>
    </xf>
    <xf numFmtId="49" fontId="74" fillId="0" borderId="18" xfId="0" applyNumberFormat="1" applyFont="1" applyFill="1" applyBorder="1" applyAlignment="1" applyProtection="1">
      <alignment horizontal="center" wrapText="1"/>
      <protection locked="0"/>
    </xf>
    <xf numFmtId="0" fontId="65" fillId="0" borderId="44" xfId="0" applyFont="1" applyFill="1" applyBorder="1" applyAlignment="1" applyProtection="1">
      <alignment horizontal="left" vertical="top" wrapText="1"/>
      <protection/>
    </xf>
    <xf numFmtId="0" fontId="65" fillId="0" borderId="46" xfId="0" applyFont="1" applyFill="1" applyBorder="1" applyAlignment="1" applyProtection="1">
      <alignment horizontal="left" vertical="top" wrapText="1"/>
      <protection/>
    </xf>
    <xf numFmtId="0" fontId="65" fillId="0" borderId="45" xfId="0" applyFont="1" applyFill="1" applyBorder="1" applyAlignment="1" applyProtection="1">
      <alignment horizontal="left" vertical="top" wrapText="1"/>
      <protection/>
    </xf>
    <xf numFmtId="0" fontId="74" fillId="0" borderId="27" xfId="0" applyFont="1" applyFill="1" applyBorder="1" applyAlignment="1" applyProtection="1">
      <alignment horizontal="center" wrapText="1"/>
      <protection locked="0"/>
    </xf>
    <xf numFmtId="0" fontId="74" fillId="0" borderId="41" xfId="0" applyFont="1" applyFill="1" applyBorder="1" applyAlignment="1" applyProtection="1">
      <alignment horizontal="center" wrapText="1"/>
      <protection locked="0"/>
    </xf>
    <xf numFmtId="0" fontId="74" fillId="0" borderId="55" xfId="0" applyFont="1" applyFill="1" applyBorder="1" applyAlignment="1" applyProtection="1">
      <alignment horizontal="center" wrapText="1"/>
      <protection locked="0"/>
    </xf>
    <xf numFmtId="0" fontId="74" fillId="0" borderId="19" xfId="0" applyFont="1" applyFill="1" applyBorder="1" applyAlignment="1" applyProtection="1">
      <alignment horizontal="left" wrapText="1"/>
      <protection locked="0"/>
    </xf>
    <xf numFmtId="0" fontId="74" fillId="0" borderId="19" xfId="0" applyFont="1" applyFill="1" applyBorder="1" applyAlignment="1" applyProtection="1">
      <alignment horizontal="center" wrapText="1"/>
      <protection locked="0"/>
    </xf>
    <xf numFmtId="0" fontId="65" fillId="0" borderId="48" xfId="0" applyFont="1" applyFill="1" applyBorder="1" applyAlignment="1" applyProtection="1">
      <alignment horizontal="left" vertical="top" wrapText="1"/>
      <protection/>
    </xf>
    <xf numFmtId="0" fontId="65" fillId="0" borderId="21" xfId="0" applyFont="1" applyFill="1" applyBorder="1" applyAlignment="1" applyProtection="1">
      <alignment horizontal="left" vertical="top" wrapText="1"/>
      <protection/>
    </xf>
    <xf numFmtId="0" fontId="65" fillId="0" borderId="24" xfId="0" applyFont="1" applyFill="1" applyBorder="1" applyAlignment="1" applyProtection="1">
      <alignment horizontal="left" vertical="top" wrapText="1"/>
      <protection/>
    </xf>
    <xf numFmtId="0" fontId="74" fillId="0" borderId="27" xfId="0" applyFont="1" applyFill="1" applyBorder="1" applyAlignment="1" applyProtection="1">
      <alignment horizontal="left" wrapText="1"/>
      <protection locked="0"/>
    </xf>
    <xf numFmtId="0" fontId="74" fillId="0" borderId="55" xfId="0" applyFont="1" applyFill="1" applyBorder="1" applyAlignment="1" applyProtection="1">
      <alignment horizontal="left" wrapText="1"/>
      <protection locked="0"/>
    </xf>
    <xf numFmtId="0" fontId="63" fillId="0" borderId="18" xfId="0" applyFont="1" applyFill="1" applyBorder="1" applyAlignment="1" applyProtection="1">
      <alignment horizontal="center" wrapText="1"/>
      <protection locked="0"/>
    </xf>
    <xf numFmtId="0" fontId="63" fillId="0" borderId="28" xfId="0" applyFont="1" applyFill="1" applyBorder="1" applyAlignment="1" applyProtection="1">
      <alignment horizontal="center" wrapText="1"/>
      <protection locked="0"/>
    </xf>
    <xf numFmtId="0" fontId="63" fillId="0" borderId="54" xfId="0" applyFont="1" applyFill="1" applyBorder="1" applyAlignment="1" applyProtection="1">
      <alignment horizontal="center" wrapText="1"/>
      <protection locked="0"/>
    </xf>
    <xf numFmtId="0" fontId="63" fillId="0" borderId="56" xfId="0" applyFont="1" applyFill="1" applyBorder="1" applyAlignment="1" applyProtection="1">
      <alignment horizontal="center" wrapText="1"/>
      <protection locked="0"/>
    </xf>
    <xf numFmtId="0" fontId="74" fillId="0" borderId="19" xfId="0" applyFont="1" applyFill="1" applyBorder="1" applyAlignment="1" applyProtection="1">
      <alignment horizontal="left"/>
      <protection locked="0"/>
    </xf>
    <xf numFmtId="0" fontId="74" fillId="0" borderId="27" xfId="0" applyFont="1" applyFill="1" applyBorder="1" applyAlignment="1" applyProtection="1">
      <alignment horizontal="center"/>
      <protection locked="0"/>
    </xf>
    <xf numFmtId="0" fontId="74" fillId="0" borderId="41" xfId="0" applyFont="1" applyFill="1" applyBorder="1" applyAlignment="1" applyProtection="1">
      <alignment horizontal="center"/>
      <protection locked="0"/>
    </xf>
    <xf numFmtId="0" fontId="74" fillId="0" borderId="55" xfId="0" applyFont="1" applyFill="1" applyBorder="1" applyAlignment="1" applyProtection="1">
      <alignment horizontal="center"/>
      <protection locked="0"/>
    </xf>
    <xf numFmtId="0" fontId="67" fillId="0" borderId="0" xfId="0" applyFont="1" applyFill="1" applyAlignment="1" applyProtection="1">
      <alignment horizontal="left"/>
      <protection locked="0"/>
    </xf>
    <xf numFmtId="49" fontId="74" fillId="0" borderId="19" xfId="0" applyNumberFormat="1" applyFont="1" applyFill="1" applyBorder="1" applyAlignment="1" applyProtection="1">
      <alignment wrapText="1"/>
      <protection locked="0"/>
    </xf>
    <xf numFmtId="0" fontId="65" fillId="0" borderId="0" xfId="0" applyFont="1" applyFill="1" applyAlignment="1" applyProtection="1">
      <alignment horizontal="center"/>
      <protection locked="0"/>
    </xf>
    <xf numFmtId="49" fontId="74" fillId="0" borderId="15" xfId="0" applyNumberFormat="1" applyFont="1" applyFill="1" applyBorder="1" applyAlignment="1" applyProtection="1">
      <alignment wrapText="1"/>
      <protection locked="0"/>
    </xf>
    <xf numFmtId="0" fontId="63" fillId="0" borderId="43" xfId="0" applyFont="1" applyFill="1" applyBorder="1" applyAlignment="1" applyProtection="1">
      <alignment horizontal="justify" wrapText="1"/>
      <protection locked="0"/>
    </xf>
    <xf numFmtId="0" fontId="63" fillId="0" borderId="35" xfId="0" applyFont="1" applyFill="1" applyBorder="1" applyAlignment="1" applyProtection="1">
      <alignment horizontal="justify" wrapText="1"/>
      <protection locked="0"/>
    </xf>
    <xf numFmtId="49" fontId="74" fillId="0" borderId="18" xfId="0" applyNumberFormat="1" applyFont="1" applyFill="1" applyBorder="1" applyAlignment="1" applyProtection="1">
      <alignment wrapText="1"/>
      <protection locked="0"/>
    </xf>
    <xf numFmtId="0" fontId="63" fillId="0" borderId="20" xfId="0" applyFont="1" applyFill="1" applyBorder="1" applyAlignment="1" applyProtection="1">
      <alignment horizontal="center" vertical="center" wrapText="1"/>
      <protection locked="0"/>
    </xf>
    <xf numFmtId="0" fontId="0" fillId="0" borderId="35" xfId="0" applyFill="1" applyBorder="1" applyAlignment="1" applyProtection="1">
      <alignment horizontal="center" vertical="center" wrapText="1"/>
      <protection locked="0"/>
    </xf>
    <xf numFmtId="0" fontId="0" fillId="0" borderId="48" xfId="0" applyFill="1" applyBorder="1" applyAlignment="1" applyProtection="1">
      <alignment horizontal="center" vertical="center" wrapText="1"/>
      <protection locked="0"/>
    </xf>
    <xf numFmtId="0" fontId="0" fillId="0" borderId="24" xfId="0" applyFill="1" applyBorder="1" applyAlignment="1" applyProtection="1">
      <alignment horizontal="center" vertical="center" wrapText="1"/>
      <protection locked="0"/>
    </xf>
    <xf numFmtId="0" fontId="63" fillId="0" borderId="0" xfId="0" applyFont="1" applyFill="1" applyAlignment="1" applyProtection="1">
      <alignment vertical="top" wrapText="1"/>
      <protection locked="0"/>
    </xf>
    <xf numFmtId="0" fontId="65" fillId="0" borderId="0" xfId="0" applyFont="1" applyFill="1" applyAlignment="1" applyProtection="1">
      <alignment horizontal="right"/>
      <protection locked="0"/>
    </xf>
    <xf numFmtId="0" fontId="65" fillId="0" borderId="0" xfId="0" applyFont="1" applyFill="1" applyAlignment="1" applyProtection="1">
      <alignment wrapText="1"/>
      <protection locked="0"/>
    </xf>
    <xf numFmtId="0" fontId="63" fillId="0" borderId="48" xfId="0" applyFont="1" applyFill="1" applyBorder="1" applyAlignment="1" applyProtection="1">
      <alignment horizontal="center" wrapText="1"/>
      <protection locked="0"/>
    </xf>
    <xf numFmtId="0" fontId="63" fillId="0" borderId="24" xfId="0" applyFont="1" applyFill="1" applyBorder="1" applyAlignment="1" applyProtection="1">
      <alignment horizontal="center" wrapText="1"/>
      <protection locked="0"/>
    </xf>
    <xf numFmtId="0" fontId="67" fillId="0" borderId="0" xfId="0" applyFont="1" applyFill="1" applyAlignment="1" applyProtection="1">
      <alignment horizontal="left" wrapText="1"/>
      <protection locked="0"/>
    </xf>
    <xf numFmtId="0" fontId="63" fillId="0" borderId="46" xfId="0" applyFont="1" applyFill="1" applyBorder="1" applyAlignment="1" applyProtection="1">
      <alignment wrapText="1"/>
      <protection locked="0"/>
    </xf>
    <xf numFmtId="0" fontId="63" fillId="0" borderId="43" xfId="0" applyFont="1" applyFill="1" applyBorder="1" applyAlignment="1" applyProtection="1">
      <alignment vertical="center" wrapText="1"/>
      <protection locked="0"/>
    </xf>
    <xf numFmtId="0" fontId="63" fillId="0" borderId="35" xfId="0" applyFont="1" applyFill="1" applyBorder="1" applyAlignment="1" applyProtection="1">
      <alignment vertical="center" wrapText="1"/>
      <protection locked="0"/>
    </xf>
    <xf numFmtId="0" fontId="63" fillId="0" borderId="48" xfId="0" applyFont="1" applyFill="1" applyBorder="1" applyAlignment="1" applyProtection="1">
      <alignment vertical="center" wrapText="1"/>
      <protection locked="0"/>
    </xf>
    <xf numFmtId="0" fontId="63" fillId="0" borderId="24" xfId="0" applyFont="1" applyFill="1" applyBorder="1" applyAlignment="1" applyProtection="1">
      <alignment vertical="center" wrapText="1"/>
      <protection locked="0"/>
    </xf>
    <xf numFmtId="0" fontId="63" fillId="0" borderId="43" xfId="0" applyFont="1" applyFill="1" applyBorder="1" applyAlignment="1" applyProtection="1">
      <alignment horizontal="left" vertical="center" wrapText="1"/>
      <protection locked="0"/>
    </xf>
    <xf numFmtId="0" fontId="63" fillId="0" borderId="35" xfId="0" applyFont="1" applyFill="1" applyBorder="1" applyAlignment="1" applyProtection="1">
      <alignment horizontal="left" vertical="center" wrapText="1"/>
      <protection locked="0"/>
    </xf>
    <xf numFmtId="0" fontId="63" fillId="0" borderId="48" xfId="0" applyFont="1" applyFill="1" applyBorder="1" applyAlignment="1" applyProtection="1">
      <alignment horizontal="left" vertical="center" wrapText="1"/>
      <protection locked="0"/>
    </xf>
    <xf numFmtId="0" fontId="63" fillId="0" borderId="24" xfId="0" applyFont="1" applyFill="1" applyBorder="1" applyAlignment="1" applyProtection="1">
      <alignment horizontal="left" vertical="center" wrapText="1"/>
      <protection locked="0"/>
    </xf>
    <xf numFmtId="0" fontId="63" fillId="0" borderId="48" xfId="0" applyFont="1" applyFill="1" applyBorder="1" applyAlignment="1" applyProtection="1">
      <alignment horizontal="left" vertical="top" wrapText="1"/>
      <protection locked="0"/>
    </xf>
    <xf numFmtId="0" fontId="63" fillId="0" borderId="21" xfId="0" applyFont="1" applyFill="1" applyBorder="1" applyAlignment="1" applyProtection="1">
      <alignment horizontal="left" vertical="top" wrapText="1"/>
      <protection locked="0"/>
    </xf>
    <xf numFmtId="0" fontId="63" fillId="0" borderId="13" xfId="0" applyFont="1" applyFill="1" applyBorder="1" applyAlignment="1" applyProtection="1">
      <alignment vertical="top" wrapText="1"/>
      <protection locked="0"/>
    </xf>
    <xf numFmtId="0" fontId="63" fillId="0" borderId="17" xfId="0" applyFont="1" applyFill="1" applyBorder="1" applyAlignment="1" applyProtection="1">
      <alignment vertical="top" wrapText="1"/>
      <protection locked="0"/>
    </xf>
    <xf numFmtId="0" fontId="63" fillId="0" borderId="44" xfId="0" applyFont="1" applyFill="1" applyBorder="1" applyAlignment="1" applyProtection="1">
      <alignment horizontal="left" vertical="center" wrapText="1"/>
      <protection/>
    </xf>
    <xf numFmtId="0" fontId="63" fillId="0" borderId="46" xfId="0" applyFont="1" applyFill="1" applyBorder="1" applyAlignment="1" applyProtection="1">
      <alignment horizontal="left" vertical="center" wrapText="1"/>
      <protection/>
    </xf>
    <xf numFmtId="0" fontId="63" fillId="0" borderId="45" xfId="0" applyFont="1" applyFill="1" applyBorder="1" applyAlignment="1" applyProtection="1">
      <alignment horizontal="left" vertical="center" wrapText="1"/>
      <protection/>
    </xf>
    <xf numFmtId="0" fontId="63" fillId="0" borderId="47" xfId="0" applyFont="1" applyFill="1" applyBorder="1" applyAlignment="1" applyProtection="1">
      <alignment wrapText="1"/>
      <protection locked="0"/>
    </xf>
    <xf numFmtId="0" fontId="63" fillId="0" borderId="48" xfId="0" applyFont="1" applyFill="1" applyBorder="1" applyAlignment="1" applyProtection="1">
      <alignment wrapText="1"/>
      <protection locked="0"/>
    </xf>
    <xf numFmtId="0" fontId="63" fillId="0" borderId="21" xfId="0" applyFont="1" applyFill="1" applyBorder="1" applyAlignment="1" applyProtection="1">
      <alignment wrapText="1"/>
      <protection locked="0"/>
    </xf>
    <xf numFmtId="0" fontId="63" fillId="0" borderId="24" xfId="0" applyFont="1" applyFill="1" applyBorder="1" applyAlignment="1" applyProtection="1">
      <alignment wrapText="1"/>
      <protection locked="0"/>
    </xf>
    <xf numFmtId="0" fontId="63" fillId="0" borderId="20" xfId="0" applyFont="1" applyFill="1" applyBorder="1" applyAlignment="1" applyProtection="1">
      <alignment horizontal="center" wrapText="1"/>
      <protection locked="0"/>
    </xf>
    <xf numFmtId="0" fontId="63" fillId="0" borderId="43" xfId="0" applyFont="1" applyFill="1" applyBorder="1" applyAlignment="1" applyProtection="1">
      <alignment horizontal="left" vertical="top" wrapText="1"/>
      <protection locked="0"/>
    </xf>
    <xf numFmtId="0" fontId="63" fillId="0" borderId="47" xfId="0" applyFont="1" applyFill="1" applyBorder="1" applyAlignment="1" applyProtection="1">
      <alignment horizontal="left" vertical="top" wrapText="1"/>
      <protection locked="0"/>
    </xf>
    <xf numFmtId="0" fontId="63" fillId="0" borderId="44" xfId="0" applyFont="1" applyFill="1" applyBorder="1" applyAlignment="1" applyProtection="1">
      <alignment horizontal="right" wrapText="1"/>
      <protection locked="0"/>
    </xf>
    <xf numFmtId="0" fontId="63" fillId="0" borderId="46" xfId="0" applyFont="1" applyFill="1" applyBorder="1" applyAlignment="1" applyProtection="1">
      <alignment horizontal="right" wrapText="1"/>
      <protection locked="0"/>
    </xf>
    <xf numFmtId="0" fontId="63" fillId="0" borderId="45" xfId="0" applyFont="1" applyFill="1" applyBorder="1" applyAlignment="1" applyProtection="1">
      <alignment horizontal="right" wrapText="1"/>
      <protection locked="0"/>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1022"/>
  <sheetViews>
    <sheetView tabSelected="1" zoomScalePageLayoutView="0" workbookViewId="0" topLeftCell="A1">
      <selection activeCell="B2" sqref="B2"/>
    </sheetView>
  </sheetViews>
  <sheetFormatPr defaultColWidth="9.140625" defaultRowHeight="15" customHeight="1"/>
  <cols>
    <col min="1" max="1" width="24.7109375" style="3" customWidth="1"/>
    <col min="2" max="2" width="16.57421875" style="3" customWidth="1"/>
    <col min="3" max="3" width="23.57421875" style="3" customWidth="1"/>
    <col min="4" max="4" width="41.28125" style="3" customWidth="1"/>
    <col min="5" max="5" width="69.140625" style="3" customWidth="1"/>
    <col min="6" max="6" width="10.57421875" style="3" hidden="1" customWidth="1"/>
    <col min="7" max="7" width="10.140625" style="3" hidden="1" customWidth="1"/>
  </cols>
  <sheetData>
    <row r="1" spans="1:5" ht="19.5" customHeight="1">
      <c r="A1" s="144" t="s">
        <v>0</v>
      </c>
      <c r="E1" s="145" t="s">
        <v>1</v>
      </c>
    </row>
    <row r="2" spans="1:5" ht="33.75" customHeight="1">
      <c r="A2" s="146" t="s">
        <v>2</v>
      </c>
      <c r="B2" s="147"/>
      <c r="C2" s="287"/>
      <c r="D2" s="288"/>
      <c r="E2" s="148" t="s">
        <v>236</v>
      </c>
    </row>
    <row r="3" spans="1:5" ht="74.25" customHeight="1">
      <c r="A3" s="149" t="s">
        <v>3</v>
      </c>
      <c r="B3" s="291"/>
      <c r="C3" s="292"/>
      <c r="D3" s="293"/>
      <c r="E3" s="150" t="s">
        <v>233</v>
      </c>
    </row>
    <row r="4" spans="1:4" ht="21" customHeight="1">
      <c r="A4" s="149" t="s">
        <v>4</v>
      </c>
      <c r="B4" s="284">
        <v>1512</v>
      </c>
      <c r="C4" s="289"/>
      <c r="D4" s="290"/>
    </row>
    <row r="5" spans="1:4" ht="18" customHeight="1">
      <c r="A5" s="149" t="s">
        <v>5</v>
      </c>
      <c r="B5" s="151"/>
      <c r="C5" s="289"/>
      <c r="D5" s="290"/>
    </row>
    <row r="6" spans="1:6" ht="15.75" customHeight="1">
      <c r="A6" s="149" t="s">
        <v>6</v>
      </c>
      <c r="B6" s="151"/>
      <c r="C6" s="289"/>
      <c r="D6" s="290"/>
      <c r="F6" s="274" t="s">
        <v>228</v>
      </c>
    </row>
    <row r="7" spans="1:6" ht="15.75" customHeight="1">
      <c r="A7" s="149" t="s">
        <v>7</v>
      </c>
      <c r="B7" s="271"/>
      <c r="C7" s="289"/>
      <c r="D7" s="290"/>
      <c r="F7" s="280">
        <f>IF(B11=1,MONTH(B8),IF(B11=2,MONTH(B9),MONTH(B10)))</f>
        <v>1</v>
      </c>
    </row>
    <row r="8" spans="1:7" ht="15.75" customHeight="1">
      <c r="A8" s="269" t="s">
        <v>215</v>
      </c>
      <c r="B8" s="281">
        <f>B6</f>
        <v>0</v>
      </c>
      <c r="C8" s="281">
        <f>IF(ISERROR(IF(_XLL.SERİAY(B6,5)&gt;B7,B7,_XLL.SERİAY(B6,5))),IF(_XLL.SERİAY(B6,5)&gt;B7,B7,_XLL.SERİAY(B6,5)),IF(_XLL.SERİAY(B6,5)&gt;B7,B7,_XLL.SERİAY(B6,5)))</f>
        <v>0</v>
      </c>
      <c r="D8" s="270"/>
      <c r="E8" s="286"/>
      <c r="F8" s="294" t="s">
        <v>229</v>
      </c>
      <c r="G8" s="294"/>
    </row>
    <row r="9" spans="1:7" ht="15.75" customHeight="1">
      <c r="A9" s="269" t="s">
        <v>214</v>
      </c>
      <c r="B9" s="282">
        <f>IF(C8=B7,"",C8+1)</f>
      </c>
      <c r="C9" s="281">
        <f>IF(ISERROR(IF(B9&lt;&gt;"",IF(SERİAY(B9,5)&gt;B7,B7,SERİAY(B9,5)),"")),IF(B9&lt;&gt;"",IF(_XLL.SERİAY(B9,5)&gt;B7,B7,_XLL.SERİAY(B9,5)),""),IF(B9&lt;&gt;"",IF(SERİAY(B9,5)&gt;B7,B7,SERİAY(B9,5)),""))</f>
      </c>
      <c r="D9" s="270"/>
      <c r="E9" s="268"/>
      <c r="F9" s="283">
        <f>IF(B11=1,B8,IF(B11=2,B9,B10))</f>
        <v>0</v>
      </c>
      <c r="G9" s="283">
        <f>IF(B11=1,C8,IF(B11=2,C9,C10))</f>
        <v>0</v>
      </c>
    </row>
    <row r="10" spans="1:7" ht="15.75" customHeight="1">
      <c r="A10" s="269" t="s">
        <v>216</v>
      </c>
      <c r="B10" s="282">
        <f>IF(B9&lt;&gt;"",IF(C9=B7,"",C9+1),"")</f>
      </c>
      <c r="C10" s="281">
        <f>IF(ISERROR(IF(B10&lt;&gt;"",IF(SERİAY(B10,5)&gt;B7,B7,SERİAY(B10,5)),"")),IF(B10&lt;&gt;"",IF(_XLL.SERİAY(B10,5)&gt;B7,B7,_XLL.SERİAY(B10,5)),""),IF(B10&lt;&gt;"",IF(SERİAY(B10,5)&gt;B7,B7,SERİAY(B10,5)),""))</f>
      </c>
      <c r="D10" s="270"/>
      <c r="E10" s="268"/>
      <c r="F10" t="str">
        <f>TEXT(F9,"gg.aa.yyyy")</f>
        <v>00.01.1900</v>
      </c>
      <c r="G10" t="str">
        <f>TEXT(G9,"gg.aa.yyyy")</f>
        <v>00.01.1900</v>
      </c>
    </row>
    <row r="11" spans="1:7" ht="19.5" customHeight="1">
      <c r="A11" s="269" t="s">
        <v>217</v>
      </c>
      <c r="B11" s="273">
        <v>1</v>
      </c>
      <c r="C11" s="295" t="s">
        <v>218</v>
      </c>
      <c r="D11" s="296"/>
      <c r="E11" s="268"/>
      <c r="F11" s="268"/>
      <c r="G11" s="268"/>
    </row>
    <row r="12" spans="1:4" ht="16.5" customHeight="1" thickBot="1">
      <c r="A12" s="152" t="s">
        <v>8</v>
      </c>
      <c r="B12" s="279" t="e">
        <f>VLOOKUP(YEAR($F$9),$F$14:$G$21,2,0)</f>
        <v>#N/A</v>
      </c>
      <c r="C12" s="300"/>
      <c r="D12" s="301"/>
    </row>
    <row r="13" spans="1:2" ht="15" customHeight="1">
      <c r="A13" s="153"/>
      <c r="B13" s="153"/>
    </row>
    <row r="14" spans="1:7" ht="15" customHeight="1">
      <c r="A14" s="154" t="s">
        <v>9</v>
      </c>
      <c r="B14" s="154" t="s">
        <v>10</v>
      </c>
      <c r="C14" s="154" t="s">
        <v>11</v>
      </c>
      <c r="F14" s="226">
        <v>2016</v>
      </c>
      <c r="G14" s="227">
        <v>1647</v>
      </c>
    </row>
    <row r="15" spans="1:7" ht="17.25" customHeight="1">
      <c r="A15" s="155"/>
      <c r="B15" s="156"/>
      <c r="C15" s="157"/>
      <c r="E15" s="261" t="s">
        <v>12</v>
      </c>
      <c r="F15" s="228">
        <v>2017</v>
      </c>
      <c r="G15" s="227">
        <v>1777.5</v>
      </c>
    </row>
    <row r="16" spans="1:7" ht="15" customHeight="1">
      <c r="A16" s="155"/>
      <c r="B16" s="158"/>
      <c r="C16" s="157"/>
      <c r="E16" s="297" t="s">
        <v>13</v>
      </c>
      <c r="F16" s="228">
        <v>2018</v>
      </c>
      <c r="G16" s="227">
        <v>2029.5</v>
      </c>
    </row>
    <row r="17" spans="1:7" ht="15" customHeight="1">
      <c r="A17" s="155"/>
      <c r="B17" s="156"/>
      <c r="C17" s="157"/>
      <c r="E17" s="298"/>
      <c r="F17" s="228">
        <v>2019</v>
      </c>
      <c r="G17" s="227">
        <v>2558.4</v>
      </c>
    </row>
    <row r="18" spans="1:7" ht="15" customHeight="1">
      <c r="A18" s="155"/>
      <c r="B18" s="156"/>
      <c r="C18" s="157"/>
      <c r="E18" s="298"/>
      <c r="F18" s="228">
        <v>2020</v>
      </c>
      <c r="G18" s="227">
        <v>2943</v>
      </c>
    </row>
    <row r="19" spans="1:7" ht="17.25" customHeight="1">
      <c r="A19" s="155"/>
      <c r="B19" s="156"/>
      <c r="C19" s="157"/>
      <c r="E19" s="298"/>
      <c r="F19" s="228">
        <v>2021</v>
      </c>
      <c r="G19" s="227"/>
    </row>
    <row r="20" spans="1:7" ht="15" customHeight="1">
      <c r="A20" s="155"/>
      <c r="B20" s="156"/>
      <c r="C20" s="157"/>
      <c r="E20" s="298"/>
      <c r="F20" s="228">
        <v>2022</v>
      </c>
      <c r="G20" s="227"/>
    </row>
    <row r="21" spans="1:7" ht="15" customHeight="1">
      <c r="A21" s="155"/>
      <c r="B21" s="156"/>
      <c r="C21" s="157"/>
      <c r="E21" s="298"/>
      <c r="F21" s="228">
        <v>2023</v>
      </c>
      <c r="G21" s="227"/>
    </row>
    <row r="22" spans="1:5" ht="15.75" customHeight="1" thickBot="1">
      <c r="A22" s="155"/>
      <c r="B22" s="156"/>
      <c r="C22" s="157"/>
      <c r="E22" s="299"/>
    </row>
    <row r="23" spans="1:7" ht="15" customHeight="1">
      <c r="A23" s="155"/>
      <c r="B23" s="156"/>
      <c r="C23" s="157"/>
      <c r="F23" s="272">
        <v>1</v>
      </c>
      <c r="G23" s="272" t="s">
        <v>219</v>
      </c>
    </row>
    <row r="24" spans="1:7" ht="15" customHeight="1">
      <c r="A24" s="155"/>
      <c r="B24" s="156"/>
      <c r="C24" s="157"/>
      <c r="F24" s="272">
        <v>2</v>
      </c>
      <c r="G24" s="272" t="s">
        <v>220</v>
      </c>
    </row>
    <row r="25" spans="1:7" ht="15" customHeight="1">
      <c r="A25" s="155"/>
      <c r="B25" s="156"/>
      <c r="C25" s="157"/>
      <c r="F25" s="272">
        <v>3</v>
      </c>
      <c r="G25" s="272" t="s">
        <v>221</v>
      </c>
    </row>
    <row r="26" spans="1:7" ht="15" customHeight="1">
      <c r="A26" s="155"/>
      <c r="B26" s="156"/>
      <c r="C26" s="157"/>
      <c r="F26" s="272">
        <v>4</v>
      </c>
      <c r="G26" s="272" t="s">
        <v>222</v>
      </c>
    </row>
    <row r="27" spans="1:7" ht="15" customHeight="1">
      <c r="A27" s="155"/>
      <c r="B27" s="156"/>
      <c r="C27" s="157"/>
      <c r="F27" s="272">
        <v>5</v>
      </c>
      <c r="G27" s="272" t="s">
        <v>223</v>
      </c>
    </row>
    <row r="28" spans="1:7" ht="15" customHeight="1">
      <c r="A28" s="155"/>
      <c r="B28" s="156"/>
      <c r="C28" s="157"/>
      <c r="F28" s="272">
        <v>6</v>
      </c>
      <c r="G28" s="272" t="s">
        <v>224</v>
      </c>
    </row>
    <row r="29" spans="1:7" ht="15" customHeight="1">
      <c r="A29" s="155"/>
      <c r="B29" s="156"/>
      <c r="C29" s="157"/>
      <c r="F29" s="272">
        <v>7</v>
      </c>
      <c r="G29" s="272" t="s">
        <v>225</v>
      </c>
    </row>
    <row r="30" spans="1:7" ht="15" customHeight="1">
      <c r="A30" s="155"/>
      <c r="B30" s="156"/>
      <c r="C30" s="157"/>
      <c r="F30" s="272">
        <v>8</v>
      </c>
      <c r="G30" s="272" t="s">
        <v>226</v>
      </c>
    </row>
    <row r="31" spans="1:7" ht="15" customHeight="1">
      <c r="A31" s="155"/>
      <c r="B31" s="156"/>
      <c r="C31" s="157"/>
      <c r="F31" s="272">
        <v>9</v>
      </c>
      <c r="G31" s="272" t="s">
        <v>77</v>
      </c>
    </row>
    <row r="32" spans="1:7" ht="15" customHeight="1">
      <c r="A32" s="155"/>
      <c r="B32" s="156"/>
      <c r="C32" s="157"/>
      <c r="F32" s="272">
        <v>10</v>
      </c>
      <c r="G32" s="272" t="s">
        <v>78</v>
      </c>
    </row>
    <row r="33" spans="1:7" ht="15" customHeight="1">
      <c r="A33" s="155"/>
      <c r="B33" s="157"/>
      <c r="C33" s="157"/>
      <c r="F33" s="272">
        <v>11</v>
      </c>
      <c r="G33" s="272" t="s">
        <v>79</v>
      </c>
    </row>
    <row r="34" spans="1:7" ht="15" customHeight="1">
      <c r="A34" s="155"/>
      <c r="B34" s="157"/>
      <c r="C34" s="157"/>
      <c r="F34" s="272">
        <v>12</v>
      </c>
      <c r="G34" s="272" t="s">
        <v>227</v>
      </c>
    </row>
    <row r="35" spans="1:7" ht="15" customHeight="1">
      <c r="A35" s="155"/>
      <c r="B35" s="157"/>
      <c r="C35" s="157"/>
      <c r="F35" s="272">
        <v>13</v>
      </c>
      <c r="G35" s="272" t="s">
        <v>219</v>
      </c>
    </row>
    <row r="36" spans="1:7" ht="15" customHeight="1">
      <c r="A36" s="155"/>
      <c r="B36" s="157"/>
      <c r="C36" s="157"/>
      <c r="F36" s="272">
        <v>14</v>
      </c>
      <c r="G36" s="272" t="s">
        <v>220</v>
      </c>
    </row>
    <row r="37" spans="1:7" ht="15" customHeight="1">
      <c r="A37" s="155"/>
      <c r="B37" s="157"/>
      <c r="C37" s="157"/>
      <c r="F37" s="272">
        <v>15</v>
      </c>
      <c r="G37" s="272" t="s">
        <v>221</v>
      </c>
    </row>
    <row r="38" spans="1:7" ht="15" customHeight="1">
      <c r="A38" s="155"/>
      <c r="B38" s="157"/>
      <c r="C38" s="157"/>
      <c r="F38" s="272">
        <v>16</v>
      </c>
      <c r="G38" s="272" t="s">
        <v>222</v>
      </c>
    </row>
    <row r="39" spans="1:7" ht="15" customHeight="1">
      <c r="A39" s="155"/>
      <c r="B39" s="157"/>
      <c r="C39" s="157"/>
      <c r="F39" s="272">
        <v>17</v>
      </c>
      <c r="G39" s="272" t="s">
        <v>223</v>
      </c>
    </row>
    <row r="40" spans="1:7" ht="15" customHeight="1">
      <c r="A40" s="155"/>
      <c r="B40" s="157"/>
      <c r="C40" s="157"/>
      <c r="F40" s="272">
        <v>18</v>
      </c>
      <c r="G40" s="272" t="s">
        <v>224</v>
      </c>
    </row>
    <row r="41" spans="1:7" ht="15" customHeight="1">
      <c r="A41" s="155"/>
      <c r="B41" s="157"/>
      <c r="C41" s="157"/>
      <c r="F41" s="272">
        <v>19</v>
      </c>
      <c r="G41" s="272" t="s">
        <v>225</v>
      </c>
    </row>
    <row r="42" spans="1:7" ht="15" customHeight="1">
      <c r="A42" s="155"/>
      <c r="B42" s="157"/>
      <c r="C42" s="157"/>
      <c r="F42" s="272">
        <v>20</v>
      </c>
      <c r="G42" s="272" t="s">
        <v>226</v>
      </c>
    </row>
    <row r="43" spans="1:7" ht="15" customHeight="1">
      <c r="A43" s="155"/>
      <c r="B43" s="157"/>
      <c r="C43" s="157"/>
      <c r="F43" s="272">
        <v>21</v>
      </c>
      <c r="G43" s="272" t="s">
        <v>77</v>
      </c>
    </row>
    <row r="44" spans="1:7" ht="15" customHeight="1">
      <c r="A44" s="155"/>
      <c r="B44" s="157"/>
      <c r="C44" s="157"/>
      <c r="F44" s="272">
        <v>22</v>
      </c>
      <c r="G44" s="272" t="s">
        <v>78</v>
      </c>
    </row>
    <row r="45" spans="1:7" ht="15" customHeight="1">
      <c r="A45" s="155"/>
      <c r="B45" s="157"/>
      <c r="C45" s="157"/>
      <c r="F45" s="272">
        <v>23</v>
      </c>
      <c r="G45" s="272" t="s">
        <v>79</v>
      </c>
    </row>
    <row r="46" spans="1:7" ht="15" customHeight="1">
      <c r="A46" s="155"/>
      <c r="B46" s="157"/>
      <c r="C46" s="157"/>
      <c r="F46" s="272">
        <v>24</v>
      </c>
      <c r="G46" s="272" t="s">
        <v>227</v>
      </c>
    </row>
    <row r="47" spans="1:3" ht="15" customHeight="1">
      <c r="A47" s="155"/>
      <c r="B47" s="157"/>
      <c r="C47" s="157"/>
    </row>
    <row r="48" spans="1:3" ht="15" customHeight="1">
      <c r="A48" s="155"/>
      <c r="B48" s="157"/>
      <c r="C48" s="157"/>
    </row>
    <row r="49" spans="1:3" ht="15" customHeight="1">
      <c r="A49" s="155"/>
      <c r="B49" s="157"/>
      <c r="C49" s="157"/>
    </row>
    <row r="50" spans="1:3" ht="15" customHeight="1">
      <c r="A50" s="155"/>
      <c r="B50" s="157"/>
      <c r="C50" s="157"/>
    </row>
    <row r="51" spans="1:3" ht="15" customHeight="1">
      <c r="A51" s="155"/>
      <c r="B51" s="157"/>
      <c r="C51" s="157"/>
    </row>
    <row r="52" spans="1:3" ht="15" customHeight="1">
      <c r="A52" s="155"/>
      <c r="B52" s="157"/>
      <c r="C52" s="157"/>
    </row>
    <row r="53" spans="1:3" ht="15" customHeight="1">
      <c r="A53" s="155"/>
      <c r="B53" s="157"/>
      <c r="C53" s="157"/>
    </row>
    <row r="54" spans="1:3" ht="15" customHeight="1">
      <c r="A54" s="155"/>
      <c r="B54" s="157"/>
      <c r="C54" s="157"/>
    </row>
    <row r="55" spans="1:3" ht="15" customHeight="1">
      <c r="A55" s="155"/>
      <c r="B55" s="157"/>
      <c r="C55" s="157"/>
    </row>
    <row r="56" spans="1:3" ht="15" customHeight="1">
      <c r="A56" s="155"/>
      <c r="B56" s="157"/>
      <c r="C56" s="157"/>
    </row>
    <row r="57" spans="1:3" ht="15" customHeight="1">
      <c r="A57" s="155"/>
      <c r="B57" s="157"/>
      <c r="C57" s="157"/>
    </row>
    <row r="58" spans="1:3" ht="15" customHeight="1">
      <c r="A58" s="155"/>
      <c r="B58" s="157"/>
      <c r="C58" s="157"/>
    </row>
    <row r="59" spans="1:3" ht="15" customHeight="1">
      <c r="A59" s="155"/>
      <c r="B59" s="157"/>
      <c r="C59" s="157"/>
    </row>
    <row r="60" spans="1:3" ht="15" customHeight="1">
      <c r="A60" s="157"/>
      <c r="B60" s="157"/>
      <c r="C60" s="157"/>
    </row>
    <row r="61" spans="1:3" ht="15" customHeight="1">
      <c r="A61" s="157"/>
      <c r="B61" s="157"/>
      <c r="C61" s="157"/>
    </row>
    <row r="62" spans="1:3" ht="15" customHeight="1">
      <c r="A62" s="157"/>
      <c r="B62" s="157"/>
      <c r="C62" s="157"/>
    </row>
    <row r="63" spans="1:3" ht="15" customHeight="1">
      <c r="A63" s="157"/>
      <c r="B63" s="157"/>
      <c r="C63" s="157"/>
    </row>
    <row r="64" spans="1:3" ht="15" customHeight="1">
      <c r="A64" s="157"/>
      <c r="B64" s="157"/>
      <c r="C64" s="157"/>
    </row>
    <row r="65" spans="1:3" ht="15" customHeight="1">
      <c r="A65" s="157"/>
      <c r="B65" s="157"/>
      <c r="C65" s="157"/>
    </row>
    <row r="66" spans="1:3" ht="15" customHeight="1">
      <c r="A66" s="157"/>
      <c r="B66" s="157"/>
      <c r="C66" s="157"/>
    </row>
    <row r="67" spans="1:3" ht="15" customHeight="1">
      <c r="A67" s="157"/>
      <c r="B67" s="157"/>
      <c r="C67" s="157"/>
    </row>
    <row r="68" spans="1:3" ht="15" customHeight="1">
      <c r="A68" s="157"/>
      <c r="B68" s="157"/>
      <c r="C68" s="157"/>
    </row>
    <row r="69" spans="1:3" ht="15" customHeight="1">
      <c r="A69" s="157"/>
      <c r="B69" s="157"/>
      <c r="C69" s="157"/>
    </row>
    <row r="70" spans="1:3" ht="15" customHeight="1">
      <c r="A70" s="157"/>
      <c r="B70" s="157"/>
      <c r="C70" s="157"/>
    </row>
    <row r="71" spans="1:3" ht="15" customHeight="1">
      <c r="A71" s="157"/>
      <c r="B71" s="157"/>
      <c r="C71" s="157"/>
    </row>
    <row r="72" spans="1:3" ht="15" customHeight="1">
      <c r="A72" s="157"/>
      <c r="B72" s="157"/>
      <c r="C72" s="157"/>
    </row>
    <row r="73" spans="1:3" ht="15" customHeight="1">
      <c r="A73" s="157"/>
      <c r="B73" s="157"/>
      <c r="C73" s="157"/>
    </row>
    <row r="74" spans="1:3" ht="15" customHeight="1">
      <c r="A74" s="157"/>
      <c r="B74" s="157"/>
      <c r="C74" s="157"/>
    </row>
    <row r="75" spans="1:3" ht="15" customHeight="1">
      <c r="A75" s="157"/>
      <c r="B75" s="157"/>
      <c r="C75" s="157"/>
    </row>
    <row r="76" spans="1:3" ht="15" customHeight="1">
      <c r="A76" s="157"/>
      <c r="B76" s="157"/>
      <c r="C76" s="157"/>
    </row>
    <row r="77" spans="1:3" ht="15" customHeight="1">
      <c r="A77" s="157"/>
      <c r="B77" s="157"/>
      <c r="C77" s="157"/>
    </row>
    <row r="78" spans="1:3" ht="15" customHeight="1">
      <c r="A78" s="157"/>
      <c r="B78" s="157"/>
      <c r="C78" s="157"/>
    </row>
    <row r="79" spans="1:3" ht="15" customHeight="1">
      <c r="A79" s="157"/>
      <c r="B79" s="157"/>
      <c r="C79" s="157"/>
    </row>
    <row r="80" spans="1:3" ht="15" customHeight="1">
      <c r="A80" s="157"/>
      <c r="B80" s="157"/>
      <c r="C80" s="157"/>
    </row>
    <row r="81" spans="1:3" ht="15" customHeight="1">
      <c r="A81" s="157"/>
      <c r="B81" s="157"/>
      <c r="C81" s="157"/>
    </row>
    <row r="82" spans="1:3" ht="15" customHeight="1">
      <c r="A82" s="157"/>
      <c r="B82" s="157"/>
      <c r="C82" s="157"/>
    </row>
    <row r="83" spans="1:3" ht="15" customHeight="1">
      <c r="A83" s="157"/>
      <c r="B83" s="157"/>
      <c r="C83" s="157"/>
    </row>
    <row r="84" spans="1:3" ht="15" customHeight="1">
      <c r="A84" s="157"/>
      <c r="B84" s="157"/>
      <c r="C84" s="157"/>
    </row>
    <row r="85" spans="1:3" ht="15" customHeight="1">
      <c r="A85" s="157"/>
      <c r="B85" s="157"/>
      <c r="C85" s="157"/>
    </row>
    <row r="86" spans="1:3" ht="15" customHeight="1">
      <c r="A86" s="157"/>
      <c r="B86" s="157"/>
      <c r="C86" s="157"/>
    </row>
    <row r="87" spans="1:3" ht="15" customHeight="1">
      <c r="A87" s="157"/>
      <c r="B87" s="157"/>
      <c r="C87" s="157"/>
    </row>
    <row r="88" spans="1:3" ht="15" customHeight="1">
      <c r="A88" s="157"/>
      <c r="B88" s="157"/>
      <c r="C88" s="157"/>
    </row>
    <row r="89" spans="1:3" ht="15" customHeight="1">
      <c r="A89" s="157"/>
      <c r="B89" s="157"/>
      <c r="C89" s="157"/>
    </row>
    <row r="90" spans="1:3" ht="15" customHeight="1">
      <c r="A90" s="157"/>
      <c r="B90" s="157"/>
      <c r="C90" s="157"/>
    </row>
    <row r="91" spans="1:3" ht="15" customHeight="1">
      <c r="A91" s="157"/>
      <c r="B91" s="157"/>
      <c r="C91" s="157"/>
    </row>
    <row r="92" spans="1:3" ht="15" customHeight="1">
      <c r="A92" s="157"/>
      <c r="B92" s="157"/>
      <c r="C92" s="157"/>
    </row>
    <row r="93" spans="1:3" ht="15" customHeight="1">
      <c r="A93" s="157"/>
      <c r="B93" s="157"/>
      <c r="C93" s="157"/>
    </row>
    <row r="94" spans="1:3" ht="15" customHeight="1">
      <c r="A94" s="157"/>
      <c r="B94" s="157"/>
      <c r="C94" s="157"/>
    </row>
    <row r="95" spans="1:3" ht="15" customHeight="1">
      <c r="A95" s="157"/>
      <c r="B95" s="157"/>
      <c r="C95" s="157"/>
    </row>
    <row r="96" spans="1:3" ht="15" customHeight="1">
      <c r="A96" s="157"/>
      <c r="B96" s="157"/>
      <c r="C96" s="157"/>
    </row>
    <row r="97" spans="1:3" ht="15" customHeight="1">
      <c r="A97" s="157"/>
      <c r="B97" s="157"/>
      <c r="C97" s="157"/>
    </row>
    <row r="98" spans="1:3" ht="15" customHeight="1">
      <c r="A98" s="157"/>
      <c r="B98" s="157"/>
      <c r="C98" s="157"/>
    </row>
    <row r="99" spans="1:3" ht="15" customHeight="1">
      <c r="A99" s="157"/>
      <c r="B99" s="157"/>
      <c r="C99" s="157"/>
    </row>
    <row r="100" spans="1:3" ht="15" customHeight="1">
      <c r="A100" s="157"/>
      <c r="B100" s="157"/>
      <c r="C100" s="157"/>
    </row>
    <row r="101" spans="1:3" ht="15" customHeight="1">
      <c r="A101" s="157"/>
      <c r="B101" s="157"/>
      <c r="C101" s="157"/>
    </row>
    <row r="102" spans="1:3" ht="15" customHeight="1">
      <c r="A102" s="157"/>
      <c r="B102" s="157"/>
      <c r="C102" s="157"/>
    </row>
    <row r="103" spans="1:3" ht="15" customHeight="1">
      <c r="A103" s="157"/>
      <c r="B103" s="157"/>
      <c r="C103" s="157"/>
    </row>
    <row r="104" spans="1:3" ht="15" customHeight="1">
      <c r="A104" s="157"/>
      <c r="B104" s="157"/>
      <c r="C104" s="157"/>
    </row>
    <row r="105" spans="1:3" ht="15" customHeight="1">
      <c r="A105" s="157"/>
      <c r="B105" s="157"/>
      <c r="C105" s="157"/>
    </row>
    <row r="106" spans="1:3" ht="15" customHeight="1">
      <c r="A106" s="157"/>
      <c r="B106" s="157"/>
      <c r="C106" s="157"/>
    </row>
    <row r="107" spans="1:3" ht="15" customHeight="1">
      <c r="A107" s="157"/>
      <c r="B107" s="157"/>
      <c r="C107" s="157"/>
    </row>
    <row r="108" spans="1:3" ht="15" customHeight="1">
      <c r="A108" s="157"/>
      <c r="B108" s="157"/>
      <c r="C108" s="157"/>
    </row>
    <row r="109" spans="1:3" ht="15" customHeight="1">
      <c r="A109" s="157"/>
      <c r="B109" s="157"/>
      <c r="C109" s="157"/>
    </row>
    <row r="110" spans="1:3" ht="15" customHeight="1">
      <c r="A110" s="157"/>
      <c r="B110" s="157"/>
      <c r="C110" s="157"/>
    </row>
    <row r="111" spans="1:3" ht="15" customHeight="1">
      <c r="A111" s="157"/>
      <c r="B111" s="157"/>
      <c r="C111" s="157"/>
    </row>
    <row r="112" spans="1:3" ht="15" customHeight="1">
      <c r="A112" s="157"/>
      <c r="B112" s="157"/>
      <c r="C112" s="157"/>
    </row>
    <row r="113" spans="1:3" ht="15" customHeight="1">
      <c r="A113" s="157"/>
      <c r="B113" s="157"/>
      <c r="C113" s="157"/>
    </row>
    <row r="114" spans="1:3" ht="15" customHeight="1">
      <c r="A114" s="157"/>
      <c r="B114" s="157"/>
      <c r="C114" s="157"/>
    </row>
    <row r="115" spans="1:3" ht="15" customHeight="1">
      <c r="A115" s="157"/>
      <c r="B115" s="157"/>
      <c r="C115" s="157"/>
    </row>
    <row r="116" spans="1:3" ht="15" customHeight="1">
      <c r="A116" s="157"/>
      <c r="B116" s="157"/>
      <c r="C116" s="157"/>
    </row>
    <row r="117" spans="1:3" ht="15" customHeight="1">
      <c r="A117" s="157"/>
      <c r="B117" s="157"/>
      <c r="C117" s="157"/>
    </row>
    <row r="118" spans="1:3" ht="15" customHeight="1">
      <c r="A118" s="157"/>
      <c r="B118" s="157"/>
      <c r="C118" s="157"/>
    </row>
    <row r="119" spans="1:3" ht="15" customHeight="1">
      <c r="A119" s="157"/>
      <c r="B119" s="157"/>
      <c r="C119" s="157"/>
    </row>
    <row r="120" spans="1:3" ht="15" customHeight="1">
      <c r="A120" s="157"/>
      <c r="B120" s="157"/>
      <c r="C120" s="157"/>
    </row>
    <row r="121" spans="1:3" ht="15" customHeight="1">
      <c r="A121" s="157"/>
      <c r="B121" s="157"/>
      <c r="C121" s="157"/>
    </row>
    <row r="122" spans="1:3" ht="15" customHeight="1">
      <c r="A122" s="157"/>
      <c r="B122" s="157"/>
      <c r="C122" s="157"/>
    </row>
    <row r="123" spans="1:3" ht="15" customHeight="1">
      <c r="A123" s="157"/>
      <c r="B123" s="157"/>
      <c r="C123" s="157"/>
    </row>
    <row r="124" spans="1:3" ht="15" customHeight="1">
      <c r="A124" s="157"/>
      <c r="B124" s="157"/>
      <c r="C124" s="157"/>
    </row>
    <row r="125" spans="1:3" ht="15" customHeight="1">
      <c r="A125" s="157"/>
      <c r="B125" s="157"/>
      <c r="C125" s="157"/>
    </row>
    <row r="126" spans="1:3" ht="15" customHeight="1">
      <c r="A126" s="157"/>
      <c r="B126" s="157"/>
      <c r="C126" s="157"/>
    </row>
    <row r="127" spans="1:3" ht="15" customHeight="1">
      <c r="A127" s="157"/>
      <c r="B127" s="157"/>
      <c r="C127" s="157"/>
    </row>
    <row r="128" spans="1:3" ht="15" customHeight="1">
      <c r="A128" s="157"/>
      <c r="B128" s="157"/>
      <c r="C128" s="157"/>
    </row>
    <row r="129" spans="1:3" ht="15" customHeight="1">
      <c r="A129" s="157"/>
      <c r="B129" s="157"/>
      <c r="C129" s="157"/>
    </row>
    <row r="130" spans="1:3" ht="15" customHeight="1">
      <c r="A130" s="157"/>
      <c r="B130" s="157"/>
      <c r="C130" s="157"/>
    </row>
    <row r="131" spans="1:3" ht="15" customHeight="1">
      <c r="A131" s="157"/>
      <c r="B131" s="157"/>
      <c r="C131" s="157"/>
    </row>
    <row r="132" spans="1:3" ht="15" customHeight="1">
      <c r="A132" s="157"/>
      <c r="B132" s="157"/>
      <c r="C132" s="157"/>
    </row>
    <row r="133" spans="1:3" ht="15" customHeight="1">
      <c r="A133" s="157"/>
      <c r="B133" s="157"/>
      <c r="C133" s="157"/>
    </row>
    <row r="134" spans="1:3" ht="15" customHeight="1">
      <c r="A134" s="157"/>
      <c r="B134" s="157"/>
      <c r="C134" s="157"/>
    </row>
    <row r="135" spans="1:3" ht="15" customHeight="1">
      <c r="A135" s="157"/>
      <c r="B135" s="157"/>
      <c r="C135" s="157"/>
    </row>
    <row r="136" spans="1:3" ht="15" customHeight="1">
      <c r="A136" s="157"/>
      <c r="B136" s="157"/>
      <c r="C136" s="157"/>
    </row>
    <row r="137" spans="1:3" ht="15" customHeight="1">
      <c r="A137" s="157"/>
      <c r="B137" s="157"/>
      <c r="C137" s="157"/>
    </row>
    <row r="138" spans="1:3" ht="15" customHeight="1">
      <c r="A138" s="157"/>
      <c r="B138" s="157"/>
      <c r="C138" s="157"/>
    </row>
    <row r="139" spans="1:3" ht="15" customHeight="1">
      <c r="A139" s="157"/>
      <c r="B139" s="157"/>
      <c r="C139" s="157"/>
    </row>
    <row r="140" spans="1:3" ht="15" customHeight="1">
      <c r="A140" s="157"/>
      <c r="B140" s="157"/>
      <c r="C140" s="157"/>
    </row>
    <row r="141" spans="1:3" ht="15" customHeight="1">
      <c r="A141" s="157"/>
      <c r="B141" s="157"/>
      <c r="C141" s="157"/>
    </row>
    <row r="142" spans="1:3" ht="15" customHeight="1">
      <c r="A142" s="157"/>
      <c r="B142" s="157"/>
      <c r="C142" s="157"/>
    </row>
    <row r="143" spans="1:3" ht="15" customHeight="1">
      <c r="A143" s="157"/>
      <c r="B143" s="157"/>
      <c r="C143" s="157"/>
    </row>
    <row r="144" spans="1:3" ht="15" customHeight="1">
      <c r="A144" s="157"/>
      <c r="B144" s="157"/>
      <c r="C144" s="157"/>
    </row>
    <row r="145" spans="1:3" ht="15" customHeight="1">
      <c r="A145" s="157"/>
      <c r="B145" s="157"/>
      <c r="C145" s="157"/>
    </row>
    <row r="146" spans="1:3" ht="15" customHeight="1">
      <c r="A146" s="157"/>
      <c r="B146" s="157"/>
      <c r="C146" s="157"/>
    </row>
    <row r="147" spans="1:3" ht="15" customHeight="1">
      <c r="A147" s="157"/>
      <c r="B147" s="157"/>
      <c r="C147" s="157"/>
    </row>
    <row r="148" spans="1:3" ht="15" customHeight="1">
      <c r="A148" s="157"/>
      <c r="B148" s="157"/>
      <c r="C148" s="157"/>
    </row>
    <row r="149" spans="1:3" ht="15" customHeight="1">
      <c r="A149" s="157"/>
      <c r="B149" s="157"/>
      <c r="C149" s="157"/>
    </row>
    <row r="150" spans="1:3" ht="15" customHeight="1">
      <c r="A150" s="157"/>
      <c r="B150" s="157"/>
      <c r="C150" s="157"/>
    </row>
    <row r="151" spans="1:3" ht="15" customHeight="1">
      <c r="A151" s="157"/>
      <c r="B151" s="157"/>
      <c r="C151" s="157"/>
    </row>
    <row r="152" spans="1:3" ht="15" customHeight="1">
      <c r="A152" s="157"/>
      <c r="B152" s="157"/>
      <c r="C152" s="157"/>
    </row>
    <row r="153" spans="1:3" ht="15" customHeight="1">
      <c r="A153" s="157"/>
      <c r="B153" s="157"/>
      <c r="C153" s="157"/>
    </row>
    <row r="154" spans="1:3" ht="15" customHeight="1">
      <c r="A154" s="157"/>
      <c r="B154" s="157"/>
      <c r="C154" s="157"/>
    </row>
    <row r="155" spans="1:3" ht="15" customHeight="1">
      <c r="A155" s="157"/>
      <c r="B155" s="157"/>
      <c r="C155" s="157"/>
    </row>
    <row r="156" spans="1:3" ht="15" customHeight="1">
      <c r="A156" s="157"/>
      <c r="B156" s="157"/>
      <c r="C156" s="157"/>
    </row>
    <row r="157" spans="1:3" ht="15" customHeight="1">
      <c r="A157" s="157"/>
      <c r="B157" s="157"/>
      <c r="C157" s="157"/>
    </row>
    <row r="158" spans="1:3" ht="15" customHeight="1">
      <c r="A158" s="157"/>
      <c r="B158" s="157"/>
      <c r="C158" s="157"/>
    </row>
    <row r="159" spans="1:3" ht="15" customHeight="1">
      <c r="A159" s="157"/>
      <c r="B159" s="157"/>
      <c r="C159" s="157"/>
    </row>
    <row r="160" spans="1:3" ht="15" customHeight="1">
      <c r="A160" s="157"/>
      <c r="B160" s="157"/>
      <c r="C160" s="157"/>
    </row>
    <row r="161" spans="1:3" ht="15" customHeight="1">
      <c r="A161" s="157"/>
      <c r="B161" s="157"/>
      <c r="C161" s="157"/>
    </row>
    <row r="162" spans="1:3" ht="15" customHeight="1">
      <c r="A162" s="157"/>
      <c r="B162" s="157"/>
      <c r="C162" s="157"/>
    </row>
    <row r="163" spans="1:3" ht="15" customHeight="1">
      <c r="A163" s="157"/>
      <c r="B163" s="157"/>
      <c r="C163" s="157"/>
    </row>
    <row r="164" spans="1:3" ht="15" customHeight="1">
      <c r="A164" s="157"/>
      <c r="B164" s="157"/>
      <c r="C164" s="157"/>
    </row>
    <row r="165" spans="1:3" ht="15" customHeight="1">
      <c r="A165" s="157"/>
      <c r="B165" s="157"/>
      <c r="C165" s="157"/>
    </row>
    <row r="166" spans="1:3" ht="15" customHeight="1">
      <c r="A166" s="157"/>
      <c r="B166" s="157"/>
      <c r="C166" s="157"/>
    </row>
    <row r="167" spans="1:3" ht="15" customHeight="1">
      <c r="A167" s="157"/>
      <c r="B167" s="157"/>
      <c r="C167" s="157"/>
    </row>
    <row r="168" spans="1:3" ht="15" customHeight="1">
      <c r="A168" s="157"/>
      <c r="B168" s="157"/>
      <c r="C168" s="157"/>
    </row>
    <row r="169" spans="1:3" ht="15" customHeight="1">
      <c r="A169" s="157"/>
      <c r="B169" s="157"/>
      <c r="C169" s="157"/>
    </row>
    <row r="170" spans="1:3" ht="15" customHeight="1">
      <c r="A170" s="157"/>
      <c r="B170" s="157"/>
      <c r="C170" s="157"/>
    </row>
    <row r="171" spans="1:3" ht="15" customHeight="1">
      <c r="A171" s="157"/>
      <c r="B171" s="157"/>
      <c r="C171" s="157"/>
    </row>
    <row r="172" spans="1:3" ht="15" customHeight="1">
      <c r="A172" s="157"/>
      <c r="B172" s="157"/>
      <c r="C172" s="157"/>
    </row>
    <row r="173" spans="1:3" ht="15" customHeight="1">
      <c r="A173" s="157"/>
      <c r="B173" s="157"/>
      <c r="C173" s="157"/>
    </row>
    <row r="174" spans="1:3" ht="15" customHeight="1">
      <c r="A174" s="157"/>
      <c r="B174" s="157"/>
      <c r="C174" s="157"/>
    </row>
    <row r="175" spans="1:3" ht="15" customHeight="1">
      <c r="A175" s="157"/>
      <c r="B175" s="157"/>
      <c r="C175" s="157"/>
    </row>
    <row r="176" spans="1:3" ht="15" customHeight="1">
      <c r="A176" s="157"/>
      <c r="B176" s="157"/>
      <c r="C176" s="157"/>
    </row>
    <row r="177" spans="1:3" ht="15" customHeight="1">
      <c r="A177" s="157"/>
      <c r="B177" s="157"/>
      <c r="C177" s="157"/>
    </row>
    <row r="178" spans="1:3" ht="15" customHeight="1">
      <c r="A178" s="157"/>
      <c r="B178" s="157"/>
      <c r="C178" s="157"/>
    </row>
    <row r="179" spans="1:3" ht="15" customHeight="1">
      <c r="A179" s="157"/>
      <c r="B179" s="157"/>
      <c r="C179" s="157"/>
    </row>
    <row r="180" spans="1:3" ht="15" customHeight="1">
      <c r="A180" s="157"/>
      <c r="B180" s="157"/>
      <c r="C180" s="157"/>
    </row>
    <row r="181" spans="1:3" ht="15" customHeight="1">
      <c r="A181" s="157"/>
      <c r="B181" s="157"/>
      <c r="C181" s="157"/>
    </row>
    <row r="182" spans="1:3" ht="15" customHeight="1">
      <c r="A182" s="157"/>
      <c r="B182" s="157"/>
      <c r="C182" s="157"/>
    </row>
    <row r="183" spans="1:3" ht="15" customHeight="1">
      <c r="A183" s="157"/>
      <c r="B183" s="157"/>
      <c r="C183" s="157"/>
    </row>
    <row r="184" spans="1:3" ht="15" customHeight="1">
      <c r="A184" s="157"/>
      <c r="B184" s="157"/>
      <c r="C184" s="157"/>
    </row>
    <row r="185" spans="1:3" ht="15" customHeight="1">
      <c r="A185" s="157"/>
      <c r="B185" s="157"/>
      <c r="C185" s="157"/>
    </row>
    <row r="186" spans="1:3" ht="15" customHeight="1">
      <c r="A186" s="157"/>
      <c r="B186" s="157"/>
      <c r="C186" s="157"/>
    </row>
    <row r="187" spans="1:3" ht="15" customHeight="1">
      <c r="A187" s="157"/>
      <c r="B187" s="157"/>
      <c r="C187" s="157"/>
    </row>
    <row r="188" spans="1:3" ht="15" customHeight="1">
      <c r="A188" s="157"/>
      <c r="B188" s="157"/>
      <c r="C188" s="157"/>
    </row>
    <row r="189" spans="1:3" ht="15" customHeight="1">
      <c r="A189" s="157"/>
      <c r="B189" s="157"/>
      <c r="C189" s="157"/>
    </row>
    <row r="190" spans="1:3" ht="15" customHeight="1">
      <c r="A190" s="157"/>
      <c r="B190" s="157"/>
      <c r="C190" s="157"/>
    </row>
    <row r="191" spans="1:3" ht="15" customHeight="1">
      <c r="A191" s="157"/>
      <c r="B191" s="157"/>
      <c r="C191" s="157"/>
    </row>
    <row r="192" spans="1:3" ht="15" customHeight="1">
      <c r="A192" s="157"/>
      <c r="B192" s="157"/>
      <c r="C192" s="157"/>
    </row>
    <row r="193" spans="1:3" ht="15" customHeight="1">
      <c r="A193" s="157"/>
      <c r="B193" s="157"/>
      <c r="C193" s="157"/>
    </row>
    <row r="194" spans="1:3" ht="15" customHeight="1">
      <c r="A194" s="157"/>
      <c r="B194" s="157"/>
      <c r="C194" s="157"/>
    </row>
    <row r="195" spans="1:3" ht="15" customHeight="1">
      <c r="A195" s="157"/>
      <c r="B195" s="157"/>
      <c r="C195" s="157"/>
    </row>
    <row r="196" spans="1:3" ht="15" customHeight="1">
      <c r="A196" s="157"/>
      <c r="B196" s="157"/>
      <c r="C196" s="157"/>
    </row>
    <row r="197" spans="1:3" ht="15" customHeight="1">
      <c r="A197" s="157"/>
      <c r="B197" s="157"/>
      <c r="C197" s="157"/>
    </row>
    <row r="198" spans="1:3" ht="15" customHeight="1">
      <c r="A198" s="157"/>
      <c r="B198" s="157"/>
      <c r="C198" s="157"/>
    </row>
    <row r="199" spans="1:3" ht="15" customHeight="1">
      <c r="A199" s="157"/>
      <c r="B199" s="157"/>
      <c r="C199" s="157"/>
    </row>
    <row r="200" spans="1:3" ht="15" customHeight="1">
      <c r="A200" s="157"/>
      <c r="B200" s="157"/>
      <c r="C200" s="157"/>
    </row>
    <row r="201" spans="1:3" ht="15" customHeight="1">
      <c r="A201" s="157"/>
      <c r="B201" s="157"/>
      <c r="C201" s="157"/>
    </row>
    <row r="202" spans="1:3" ht="15" customHeight="1">
      <c r="A202" s="157"/>
      <c r="B202" s="157"/>
      <c r="C202" s="157"/>
    </row>
    <row r="203" spans="1:3" ht="15" customHeight="1">
      <c r="A203" s="157"/>
      <c r="B203" s="157"/>
      <c r="C203" s="157"/>
    </row>
    <row r="204" spans="1:3" ht="15" customHeight="1">
      <c r="A204" s="157"/>
      <c r="B204" s="157"/>
      <c r="C204" s="157"/>
    </row>
    <row r="205" spans="1:3" ht="15" customHeight="1">
      <c r="A205" s="157"/>
      <c r="B205" s="157"/>
      <c r="C205" s="157"/>
    </row>
    <row r="206" spans="1:3" ht="15" customHeight="1">
      <c r="A206" s="157"/>
      <c r="B206" s="157"/>
      <c r="C206" s="157"/>
    </row>
    <row r="207" spans="1:3" ht="15" customHeight="1">
      <c r="A207" s="157"/>
      <c r="B207" s="157"/>
      <c r="C207" s="157"/>
    </row>
    <row r="208" spans="1:3" ht="15" customHeight="1">
      <c r="A208" s="157"/>
      <c r="B208" s="157"/>
      <c r="C208" s="157"/>
    </row>
    <row r="209" spans="1:3" ht="15" customHeight="1">
      <c r="A209" s="157"/>
      <c r="B209" s="157"/>
      <c r="C209" s="157"/>
    </row>
    <row r="210" spans="1:3" ht="15" customHeight="1">
      <c r="A210" s="157"/>
      <c r="B210" s="157"/>
      <c r="C210" s="157"/>
    </row>
    <row r="211" spans="1:3" ht="15" customHeight="1">
      <c r="A211" s="157"/>
      <c r="B211" s="157"/>
      <c r="C211" s="157"/>
    </row>
    <row r="212" spans="1:3" ht="15" customHeight="1">
      <c r="A212" s="157"/>
      <c r="B212" s="157"/>
      <c r="C212" s="157"/>
    </row>
    <row r="213" spans="1:3" ht="15" customHeight="1">
      <c r="A213" s="157"/>
      <c r="B213" s="157"/>
      <c r="C213" s="157"/>
    </row>
    <row r="214" spans="1:3" ht="15" customHeight="1">
      <c r="A214" s="157"/>
      <c r="B214" s="157"/>
      <c r="C214" s="157"/>
    </row>
    <row r="215" spans="1:3" ht="15" customHeight="1">
      <c r="A215" s="157"/>
      <c r="B215" s="157"/>
      <c r="C215" s="157"/>
    </row>
    <row r="216" spans="1:3" ht="15" customHeight="1">
      <c r="A216" s="157"/>
      <c r="B216" s="157"/>
      <c r="C216" s="157"/>
    </row>
    <row r="217" spans="1:3" ht="15" customHeight="1">
      <c r="A217" s="157"/>
      <c r="B217" s="157"/>
      <c r="C217" s="157"/>
    </row>
    <row r="218" spans="1:3" ht="15" customHeight="1">
      <c r="A218" s="157"/>
      <c r="B218" s="157"/>
      <c r="C218" s="157"/>
    </row>
    <row r="219" spans="1:3" ht="15" customHeight="1">
      <c r="A219" s="157"/>
      <c r="B219" s="157"/>
      <c r="C219" s="157"/>
    </row>
    <row r="220" spans="1:3" ht="15" customHeight="1">
      <c r="A220" s="157"/>
      <c r="B220" s="157"/>
      <c r="C220" s="157"/>
    </row>
    <row r="221" spans="1:3" ht="15" customHeight="1">
      <c r="A221" s="157"/>
      <c r="B221" s="157"/>
      <c r="C221" s="157"/>
    </row>
    <row r="222" spans="1:3" ht="15" customHeight="1">
      <c r="A222" s="157"/>
      <c r="B222" s="157"/>
      <c r="C222" s="157"/>
    </row>
    <row r="223" spans="1:3" ht="15" customHeight="1">
      <c r="A223" s="157"/>
      <c r="B223" s="157"/>
      <c r="C223" s="157"/>
    </row>
    <row r="224" spans="1:3" ht="15" customHeight="1">
      <c r="A224" s="157"/>
      <c r="B224" s="157"/>
      <c r="C224" s="157"/>
    </row>
    <row r="225" spans="1:3" ht="15" customHeight="1">
      <c r="A225" s="157"/>
      <c r="B225" s="157"/>
      <c r="C225" s="157"/>
    </row>
    <row r="226" spans="1:3" ht="15" customHeight="1">
      <c r="A226" s="157"/>
      <c r="B226" s="157"/>
      <c r="C226" s="157"/>
    </row>
    <row r="227" spans="1:3" ht="15" customHeight="1">
      <c r="A227" s="157"/>
      <c r="B227" s="157"/>
      <c r="C227" s="157"/>
    </row>
    <row r="228" spans="1:3" ht="15" customHeight="1">
      <c r="A228" s="157"/>
      <c r="B228" s="157"/>
      <c r="C228" s="157"/>
    </row>
    <row r="229" spans="1:3" ht="15" customHeight="1">
      <c r="A229" s="157"/>
      <c r="B229" s="157"/>
      <c r="C229" s="157"/>
    </row>
    <row r="230" spans="1:3" ht="15" customHeight="1">
      <c r="A230" s="157"/>
      <c r="B230" s="157"/>
      <c r="C230" s="157"/>
    </row>
    <row r="231" spans="1:3" ht="15" customHeight="1">
      <c r="A231" s="157"/>
      <c r="B231" s="157"/>
      <c r="C231" s="157"/>
    </row>
    <row r="232" spans="1:3" ht="15" customHeight="1">
      <c r="A232" s="157"/>
      <c r="B232" s="157"/>
      <c r="C232" s="157"/>
    </row>
    <row r="233" spans="1:3" ht="15" customHeight="1">
      <c r="A233" s="157"/>
      <c r="B233" s="157"/>
      <c r="C233" s="157"/>
    </row>
    <row r="234" spans="1:3" ht="15" customHeight="1">
      <c r="A234" s="157"/>
      <c r="B234" s="157"/>
      <c r="C234" s="157"/>
    </row>
    <row r="235" spans="1:3" ht="15" customHeight="1">
      <c r="A235" s="157"/>
      <c r="B235" s="157"/>
      <c r="C235" s="157"/>
    </row>
    <row r="236" spans="1:3" ht="15" customHeight="1">
      <c r="A236" s="157"/>
      <c r="B236" s="157"/>
      <c r="C236" s="157"/>
    </row>
    <row r="237" spans="1:3" ht="15" customHeight="1">
      <c r="A237" s="157"/>
      <c r="B237" s="157"/>
      <c r="C237" s="157"/>
    </row>
    <row r="238" spans="1:3" ht="15" customHeight="1">
      <c r="A238" s="157"/>
      <c r="B238" s="157"/>
      <c r="C238" s="157"/>
    </row>
    <row r="239" spans="1:3" ht="15" customHeight="1">
      <c r="A239" s="157"/>
      <c r="B239" s="157"/>
      <c r="C239" s="157"/>
    </row>
    <row r="240" spans="1:3" ht="15" customHeight="1">
      <c r="A240" s="157"/>
      <c r="B240" s="157"/>
      <c r="C240" s="157"/>
    </row>
    <row r="241" spans="1:3" ht="15" customHeight="1">
      <c r="A241" s="157"/>
      <c r="B241" s="157"/>
      <c r="C241" s="157"/>
    </row>
    <row r="242" spans="1:3" ht="15" customHeight="1">
      <c r="A242" s="157"/>
      <c r="B242" s="157"/>
      <c r="C242" s="157"/>
    </row>
    <row r="243" spans="1:3" ht="15" customHeight="1">
      <c r="A243" s="157"/>
      <c r="B243" s="157"/>
      <c r="C243" s="157"/>
    </row>
    <row r="244" spans="1:3" ht="15" customHeight="1">
      <c r="A244" s="157"/>
      <c r="B244" s="157"/>
      <c r="C244" s="157"/>
    </row>
    <row r="245" spans="1:3" ht="15" customHeight="1">
      <c r="A245" s="157"/>
      <c r="B245" s="157"/>
      <c r="C245" s="157"/>
    </row>
    <row r="246" spans="1:3" ht="15" customHeight="1">
      <c r="A246" s="157"/>
      <c r="B246" s="157"/>
      <c r="C246" s="157"/>
    </row>
    <row r="247" spans="1:3" ht="15" customHeight="1">
      <c r="A247" s="157"/>
      <c r="B247" s="157"/>
      <c r="C247" s="157"/>
    </row>
    <row r="248" spans="1:3" ht="15" customHeight="1">
      <c r="A248" s="157"/>
      <c r="B248" s="157"/>
      <c r="C248" s="157"/>
    </row>
    <row r="249" spans="1:3" ht="15" customHeight="1">
      <c r="A249" s="157"/>
      <c r="B249" s="157"/>
      <c r="C249" s="157"/>
    </row>
    <row r="250" spans="1:3" ht="15" customHeight="1">
      <c r="A250" s="157"/>
      <c r="B250" s="157"/>
      <c r="C250" s="157"/>
    </row>
    <row r="251" spans="1:3" ht="15" customHeight="1">
      <c r="A251" s="157"/>
      <c r="B251" s="157"/>
      <c r="C251" s="157"/>
    </row>
    <row r="252" spans="1:3" ht="15" customHeight="1">
      <c r="A252" s="157"/>
      <c r="B252" s="157"/>
      <c r="C252" s="157"/>
    </row>
    <row r="253" spans="1:3" ht="15" customHeight="1">
      <c r="A253" s="157"/>
      <c r="B253" s="157"/>
      <c r="C253" s="157"/>
    </row>
    <row r="254" spans="1:3" ht="15" customHeight="1">
      <c r="A254" s="157"/>
      <c r="B254" s="157"/>
      <c r="C254" s="157"/>
    </row>
    <row r="255" spans="1:3" ht="15" customHeight="1">
      <c r="A255" s="157"/>
      <c r="B255" s="157"/>
      <c r="C255" s="157"/>
    </row>
    <row r="256" spans="1:3" ht="15" customHeight="1">
      <c r="A256" s="157"/>
      <c r="B256" s="157"/>
      <c r="C256" s="157"/>
    </row>
    <row r="257" spans="1:3" ht="15" customHeight="1">
      <c r="A257" s="157"/>
      <c r="B257" s="157"/>
      <c r="C257" s="157"/>
    </row>
    <row r="258" spans="1:3" ht="15" customHeight="1">
      <c r="A258" s="157"/>
      <c r="B258" s="157"/>
      <c r="C258" s="157"/>
    </row>
    <row r="259" spans="1:3" ht="15" customHeight="1">
      <c r="A259" s="157"/>
      <c r="B259" s="157"/>
      <c r="C259" s="157"/>
    </row>
    <row r="260" spans="1:3" ht="15" customHeight="1">
      <c r="A260" s="157"/>
      <c r="B260" s="157"/>
      <c r="C260" s="157"/>
    </row>
    <row r="261" spans="1:3" ht="15" customHeight="1">
      <c r="A261" s="157"/>
      <c r="B261" s="157"/>
      <c r="C261" s="157"/>
    </row>
    <row r="262" spans="1:3" ht="15" customHeight="1">
      <c r="A262" s="157"/>
      <c r="B262" s="157"/>
      <c r="C262" s="157"/>
    </row>
    <row r="263" spans="1:3" ht="15" customHeight="1">
      <c r="A263" s="157"/>
      <c r="B263" s="157"/>
      <c r="C263" s="157"/>
    </row>
    <row r="264" spans="1:3" ht="15" customHeight="1">
      <c r="A264" s="157"/>
      <c r="B264" s="157"/>
      <c r="C264" s="157"/>
    </row>
    <row r="265" spans="1:3" ht="15" customHeight="1">
      <c r="A265" s="157"/>
      <c r="B265" s="157"/>
      <c r="C265" s="157"/>
    </row>
    <row r="266" spans="1:3" ht="15" customHeight="1">
      <c r="A266" s="157"/>
      <c r="B266" s="157"/>
      <c r="C266" s="157"/>
    </row>
    <row r="267" spans="1:3" ht="15" customHeight="1">
      <c r="A267" s="157"/>
      <c r="B267" s="157"/>
      <c r="C267" s="157"/>
    </row>
    <row r="268" spans="1:3" ht="15" customHeight="1">
      <c r="A268" s="157"/>
      <c r="B268" s="157"/>
      <c r="C268" s="157"/>
    </row>
    <row r="269" spans="1:3" ht="15" customHeight="1">
      <c r="A269" s="157"/>
      <c r="B269" s="157"/>
      <c r="C269" s="157"/>
    </row>
    <row r="270" spans="1:3" ht="15" customHeight="1">
      <c r="A270" s="157"/>
      <c r="B270" s="157"/>
      <c r="C270" s="157"/>
    </row>
    <row r="271" spans="1:3" ht="15" customHeight="1">
      <c r="A271" s="157"/>
      <c r="B271" s="157"/>
      <c r="C271" s="157"/>
    </row>
    <row r="272" spans="1:3" ht="15" customHeight="1">
      <c r="A272" s="157"/>
      <c r="B272" s="157"/>
      <c r="C272" s="157"/>
    </row>
    <row r="273" spans="1:3" ht="15" customHeight="1">
      <c r="A273" s="157"/>
      <c r="B273" s="157"/>
      <c r="C273" s="157"/>
    </row>
    <row r="274" spans="1:3" ht="15" customHeight="1">
      <c r="A274" s="157"/>
      <c r="B274" s="157"/>
      <c r="C274" s="157"/>
    </row>
    <row r="275" spans="1:3" ht="15" customHeight="1">
      <c r="A275" s="157"/>
      <c r="B275" s="157"/>
      <c r="C275" s="157"/>
    </row>
    <row r="276" spans="1:3" ht="15" customHeight="1">
      <c r="A276" s="157"/>
      <c r="B276" s="157"/>
      <c r="C276" s="157"/>
    </row>
    <row r="277" spans="1:3" ht="15" customHeight="1">
      <c r="A277" s="157"/>
      <c r="B277" s="157"/>
      <c r="C277" s="157"/>
    </row>
    <row r="278" spans="1:3" ht="15" customHeight="1">
      <c r="A278" s="157"/>
      <c r="B278" s="157"/>
      <c r="C278" s="157"/>
    </row>
    <row r="279" spans="1:3" ht="15" customHeight="1">
      <c r="A279" s="157"/>
      <c r="B279" s="157"/>
      <c r="C279" s="157"/>
    </row>
    <row r="280" spans="1:3" ht="15" customHeight="1">
      <c r="A280" s="157"/>
      <c r="B280" s="157"/>
      <c r="C280" s="157"/>
    </row>
    <row r="281" spans="1:3" ht="15" customHeight="1">
      <c r="A281" s="157"/>
      <c r="B281" s="157"/>
      <c r="C281" s="157"/>
    </row>
    <row r="282" spans="1:3" ht="15" customHeight="1">
      <c r="A282" s="157"/>
      <c r="B282" s="157"/>
      <c r="C282" s="157"/>
    </row>
    <row r="283" spans="1:3" ht="15" customHeight="1">
      <c r="A283" s="157"/>
      <c r="B283" s="157"/>
      <c r="C283" s="157"/>
    </row>
    <row r="284" spans="1:3" ht="15" customHeight="1">
      <c r="A284" s="157"/>
      <c r="B284" s="157"/>
      <c r="C284" s="157"/>
    </row>
    <row r="285" spans="1:3" ht="15" customHeight="1">
      <c r="A285" s="157"/>
      <c r="B285" s="157"/>
      <c r="C285" s="157"/>
    </row>
    <row r="286" spans="1:3" ht="15" customHeight="1">
      <c r="A286" s="157"/>
      <c r="B286" s="157"/>
      <c r="C286" s="157"/>
    </row>
    <row r="287" spans="1:3" ht="15" customHeight="1">
      <c r="A287" s="157"/>
      <c r="B287" s="157"/>
      <c r="C287" s="157"/>
    </row>
    <row r="288" spans="1:3" ht="15" customHeight="1">
      <c r="A288" s="157"/>
      <c r="B288" s="157"/>
      <c r="C288" s="157"/>
    </row>
    <row r="289" spans="1:3" ht="15" customHeight="1">
      <c r="A289" s="157"/>
      <c r="B289" s="157"/>
      <c r="C289" s="157"/>
    </row>
    <row r="290" spans="1:3" ht="15" customHeight="1">
      <c r="A290" s="157"/>
      <c r="B290" s="157"/>
      <c r="C290" s="157"/>
    </row>
    <row r="291" spans="1:3" ht="15" customHeight="1">
      <c r="A291" s="157"/>
      <c r="B291" s="157"/>
      <c r="C291" s="157"/>
    </row>
    <row r="292" spans="1:3" ht="15" customHeight="1">
      <c r="A292" s="157"/>
      <c r="B292" s="157"/>
      <c r="C292" s="157"/>
    </row>
    <row r="293" spans="1:3" ht="15" customHeight="1">
      <c r="A293" s="157"/>
      <c r="B293" s="157"/>
      <c r="C293" s="157"/>
    </row>
    <row r="294" spans="1:3" ht="15" customHeight="1">
      <c r="A294" s="157"/>
      <c r="B294" s="157"/>
      <c r="C294" s="157"/>
    </row>
    <row r="295" spans="1:3" ht="15" customHeight="1">
      <c r="A295" s="157"/>
      <c r="B295" s="157"/>
      <c r="C295" s="157"/>
    </row>
    <row r="296" spans="1:3" ht="15" customHeight="1">
      <c r="A296" s="157"/>
      <c r="B296" s="157"/>
      <c r="C296" s="157"/>
    </row>
    <row r="297" spans="1:3" ht="15" customHeight="1">
      <c r="A297" s="157"/>
      <c r="B297" s="157"/>
      <c r="C297" s="157"/>
    </row>
    <row r="298" spans="1:3" ht="15" customHeight="1">
      <c r="A298" s="157"/>
      <c r="B298" s="157"/>
      <c r="C298" s="157"/>
    </row>
    <row r="299" spans="1:3" ht="15" customHeight="1">
      <c r="A299" s="157"/>
      <c r="B299" s="157"/>
      <c r="C299" s="157"/>
    </row>
    <row r="300" spans="1:3" ht="15" customHeight="1">
      <c r="A300" s="157"/>
      <c r="B300" s="157"/>
      <c r="C300" s="157"/>
    </row>
    <row r="301" spans="1:3" ht="15" customHeight="1">
      <c r="A301" s="157"/>
      <c r="B301" s="157"/>
      <c r="C301" s="157"/>
    </row>
    <row r="302" spans="1:3" ht="15" customHeight="1">
      <c r="A302" s="157"/>
      <c r="B302" s="157"/>
      <c r="C302" s="157"/>
    </row>
    <row r="303" spans="1:3" ht="15" customHeight="1">
      <c r="A303" s="157"/>
      <c r="B303" s="157"/>
      <c r="C303" s="157"/>
    </row>
    <row r="304" spans="1:3" ht="15" customHeight="1">
      <c r="A304" s="157"/>
      <c r="B304" s="157"/>
      <c r="C304" s="157"/>
    </row>
    <row r="305" spans="1:3" ht="15" customHeight="1">
      <c r="A305" s="157"/>
      <c r="B305" s="157"/>
      <c r="C305" s="157"/>
    </row>
    <row r="306" spans="1:3" ht="15" customHeight="1">
      <c r="A306" s="157"/>
      <c r="B306" s="157"/>
      <c r="C306" s="157"/>
    </row>
    <row r="307" spans="1:3" ht="15" customHeight="1">
      <c r="A307" s="157"/>
      <c r="B307" s="157"/>
      <c r="C307" s="157"/>
    </row>
    <row r="308" spans="1:3" ht="15" customHeight="1">
      <c r="A308" s="157"/>
      <c r="B308" s="157"/>
      <c r="C308" s="157"/>
    </row>
    <row r="309" spans="1:3" ht="15" customHeight="1">
      <c r="A309" s="157"/>
      <c r="B309" s="157"/>
      <c r="C309" s="157"/>
    </row>
    <row r="310" spans="1:3" ht="15" customHeight="1">
      <c r="A310" s="157"/>
      <c r="B310" s="157"/>
      <c r="C310" s="157"/>
    </row>
    <row r="311" spans="1:3" ht="15" customHeight="1">
      <c r="A311" s="157"/>
      <c r="B311" s="157"/>
      <c r="C311" s="157"/>
    </row>
    <row r="312" spans="1:3" ht="15" customHeight="1">
      <c r="A312" s="157"/>
      <c r="B312" s="157"/>
      <c r="C312" s="157"/>
    </row>
    <row r="313" spans="1:3" ht="15" customHeight="1">
      <c r="A313" s="157"/>
      <c r="B313" s="157"/>
      <c r="C313" s="157"/>
    </row>
    <row r="314" spans="1:3" ht="15" customHeight="1">
      <c r="A314" s="157"/>
      <c r="B314" s="157"/>
      <c r="C314" s="157"/>
    </row>
    <row r="315" spans="1:3" ht="15" customHeight="1">
      <c r="A315" s="157"/>
      <c r="B315" s="157"/>
      <c r="C315" s="157"/>
    </row>
    <row r="316" spans="1:3" ht="15" customHeight="1">
      <c r="A316" s="157"/>
      <c r="B316" s="157"/>
      <c r="C316" s="157"/>
    </row>
    <row r="317" spans="1:3" ht="15" customHeight="1">
      <c r="A317" s="157"/>
      <c r="B317" s="157"/>
      <c r="C317" s="157"/>
    </row>
    <row r="318" spans="1:3" ht="15" customHeight="1">
      <c r="A318" s="157"/>
      <c r="B318" s="157"/>
      <c r="C318" s="157"/>
    </row>
    <row r="319" spans="1:3" ht="15" customHeight="1">
      <c r="A319" s="157"/>
      <c r="B319" s="157"/>
      <c r="C319" s="157"/>
    </row>
    <row r="320" spans="1:3" ht="15" customHeight="1">
      <c r="A320" s="157"/>
      <c r="B320" s="157"/>
      <c r="C320" s="157"/>
    </row>
    <row r="321" spans="1:3" ht="15" customHeight="1">
      <c r="A321" s="157"/>
      <c r="B321" s="157"/>
      <c r="C321" s="157"/>
    </row>
    <row r="322" spans="1:3" ht="15" customHeight="1">
      <c r="A322" s="157"/>
      <c r="B322" s="157"/>
      <c r="C322" s="157"/>
    </row>
    <row r="323" spans="1:3" ht="15" customHeight="1">
      <c r="A323" s="157"/>
      <c r="B323" s="157"/>
      <c r="C323" s="157"/>
    </row>
    <row r="324" spans="1:3" ht="15" customHeight="1">
      <c r="A324" s="157"/>
      <c r="B324" s="157"/>
      <c r="C324" s="157"/>
    </row>
    <row r="325" spans="1:3" ht="15" customHeight="1">
      <c r="A325" s="157"/>
      <c r="B325" s="157"/>
      <c r="C325" s="157"/>
    </row>
    <row r="326" spans="1:3" ht="15" customHeight="1">
      <c r="A326" s="157"/>
      <c r="B326" s="157"/>
      <c r="C326" s="157"/>
    </row>
    <row r="327" spans="1:3" ht="15" customHeight="1">
      <c r="A327" s="157"/>
      <c r="B327" s="157"/>
      <c r="C327" s="157"/>
    </row>
    <row r="328" spans="1:3" ht="15" customHeight="1">
      <c r="A328" s="157"/>
      <c r="B328" s="157"/>
      <c r="C328" s="157"/>
    </row>
    <row r="329" spans="1:3" ht="15" customHeight="1">
      <c r="A329" s="157"/>
      <c r="B329" s="157"/>
      <c r="C329" s="157"/>
    </row>
    <row r="330" spans="1:3" ht="15" customHeight="1">
      <c r="A330" s="157"/>
      <c r="B330" s="157"/>
      <c r="C330" s="157"/>
    </row>
    <row r="331" spans="1:3" ht="15" customHeight="1">
      <c r="A331" s="157"/>
      <c r="B331" s="157"/>
      <c r="C331" s="157"/>
    </row>
    <row r="332" spans="1:3" ht="15" customHeight="1">
      <c r="A332" s="157"/>
      <c r="B332" s="157"/>
      <c r="C332" s="157"/>
    </row>
    <row r="333" spans="1:3" ht="15" customHeight="1">
      <c r="A333" s="157"/>
      <c r="B333" s="157"/>
      <c r="C333" s="157"/>
    </row>
    <row r="334" spans="1:3" ht="15" customHeight="1">
      <c r="A334" s="157"/>
      <c r="B334" s="157"/>
      <c r="C334" s="157"/>
    </row>
    <row r="335" spans="1:3" ht="15" customHeight="1">
      <c r="A335" s="157"/>
      <c r="B335" s="157"/>
      <c r="C335" s="157"/>
    </row>
    <row r="336" spans="1:3" ht="15" customHeight="1">
      <c r="A336" s="157"/>
      <c r="B336" s="157"/>
      <c r="C336" s="157"/>
    </row>
    <row r="337" spans="1:3" ht="15" customHeight="1">
      <c r="A337" s="157"/>
      <c r="B337" s="157"/>
      <c r="C337" s="157"/>
    </row>
    <row r="338" spans="1:3" ht="15" customHeight="1">
      <c r="A338" s="157"/>
      <c r="B338" s="157"/>
      <c r="C338" s="157"/>
    </row>
    <row r="339" spans="1:3" ht="15" customHeight="1">
      <c r="A339" s="157"/>
      <c r="B339" s="157"/>
      <c r="C339" s="157"/>
    </row>
    <row r="340" spans="1:3" ht="15" customHeight="1">
      <c r="A340" s="157"/>
      <c r="B340" s="157"/>
      <c r="C340" s="157"/>
    </row>
    <row r="341" spans="1:3" ht="15" customHeight="1">
      <c r="A341" s="157"/>
      <c r="B341" s="157"/>
      <c r="C341" s="157"/>
    </row>
    <row r="342" spans="1:3" ht="15" customHeight="1">
      <c r="A342" s="157"/>
      <c r="B342" s="157"/>
      <c r="C342" s="157"/>
    </row>
    <row r="343" spans="1:3" ht="15" customHeight="1">
      <c r="A343" s="157"/>
      <c r="B343" s="157"/>
      <c r="C343" s="157"/>
    </row>
    <row r="344" spans="1:3" ht="15" customHeight="1">
      <c r="A344" s="157"/>
      <c r="B344" s="157"/>
      <c r="C344" s="157"/>
    </row>
    <row r="345" spans="1:3" ht="15" customHeight="1">
      <c r="A345" s="157"/>
      <c r="B345" s="157"/>
      <c r="C345" s="157"/>
    </row>
    <row r="346" spans="1:3" ht="15" customHeight="1">
      <c r="A346" s="157"/>
      <c r="B346" s="157"/>
      <c r="C346" s="157"/>
    </row>
    <row r="347" spans="1:3" ht="15" customHeight="1">
      <c r="A347" s="157"/>
      <c r="B347" s="157"/>
      <c r="C347" s="157"/>
    </row>
    <row r="348" spans="1:3" ht="15" customHeight="1">
      <c r="A348" s="157"/>
      <c r="B348" s="157"/>
      <c r="C348" s="157"/>
    </row>
    <row r="349" spans="1:3" ht="15" customHeight="1">
      <c r="A349" s="157"/>
      <c r="B349" s="157"/>
      <c r="C349" s="157"/>
    </row>
    <row r="350" spans="1:3" ht="15" customHeight="1">
      <c r="A350" s="157"/>
      <c r="B350" s="157"/>
      <c r="C350" s="157"/>
    </row>
    <row r="351" spans="1:3" ht="15" customHeight="1">
      <c r="A351" s="157"/>
      <c r="B351" s="157"/>
      <c r="C351" s="157"/>
    </row>
    <row r="352" spans="1:3" ht="15" customHeight="1">
      <c r="A352" s="157"/>
      <c r="B352" s="157"/>
      <c r="C352" s="157"/>
    </row>
    <row r="353" spans="1:3" ht="15" customHeight="1">
      <c r="A353" s="157"/>
      <c r="B353" s="157"/>
      <c r="C353" s="157"/>
    </row>
    <row r="354" spans="1:3" ht="15" customHeight="1">
      <c r="A354" s="157"/>
      <c r="B354" s="157"/>
      <c r="C354" s="157"/>
    </row>
    <row r="355" spans="1:3" ht="15" customHeight="1">
      <c r="A355" s="157"/>
      <c r="B355" s="157"/>
      <c r="C355" s="157"/>
    </row>
    <row r="356" spans="1:3" ht="15" customHeight="1">
      <c r="A356" s="157"/>
      <c r="B356" s="157"/>
      <c r="C356" s="157"/>
    </row>
    <row r="357" spans="1:3" ht="15" customHeight="1">
      <c r="A357" s="157"/>
      <c r="B357" s="157"/>
      <c r="C357" s="157"/>
    </row>
    <row r="358" spans="1:3" ht="15" customHeight="1">
      <c r="A358" s="157"/>
      <c r="B358" s="157"/>
      <c r="C358" s="157"/>
    </row>
    <row r="359" spans="1:3" ht="15" customHeight="1">
      <c r="A359" s="157"/>
      <c r="B359" s="157"/>
      <c r="C359" s="157"/>
    </row>
    <row r="360" spans="1:3" ht="15" customHeight="1">
      <c r="A360" s="157"/>
      <c r="B360" s="157"/>
      <c r="C360" s="157"/>
    </row>
    <row r="361" spans="1:3" ht="15" customHeight="1">
      <c r="A361" s="157"/>
      <c r="B361" s="157"/>
      <c r="C361" s="157"/>
    </row>
    <row r="362" spans="1:3" ht="15" customHeight="1">
      <c r="A362" s="157"/>
      <c r="B362" s="157"/>
      <c r="C362" s="157"/>
    </row>
    <row r="363" spans="1:3" ht="15" customHeight="1">
      <c r="A363" s="157"/>
      <c r="B363" s="157"/>
      <c r="C363" s="157"/>
    </row>
    <row r="364" spans="1:3" ht="15" customHeight="1">
      <c r="A364" s="157"/>
      <c r="B364" s="157"/>
      <c r="C364" s="157"/>
    </row>
    <row r="365" spans="1:3" ht="15" customHeight="1">
      <c r="A365" s="157"/>
      <c r="B365" s="157"/>
      <c r="C365" s="157"/>
    </row>
    <row r="366" spans="1:3" ht="15" customHeight="1">
      <c r="A366" s="157"/>
      <c r="B366" s="157"/>
      <c r="C366" s="157"/>
    </row>
    <row r="367" spans="1:3" ht="15" customHeight="1">
      <c r="A367" s="157"/>
      <c r="B367" s="157"/>
      <c r="C367" s="157"/>
    </row>
    <row r="368" spans="1:3" ht="15" customHeight="1">
      <c r="A368" s="157"/>
      <c r="B368" s="157"/>
      <c r="C368" s="157"/>
    </row>
    <row r="369" spans="1:3" ht="15" customHeight="1">
      <c r="A369" s="157"/>
      <c r="B369" s="157"/>
      <c r="C369" s="157"/>
    </row>
    <row r="370" spans="1:3" ht="15" customHeight="1">
      <c r="A370" s="157"/>
      <c r="B370" s="157"/>
      <c r="C370" s="157"/>
    </row>
    <row r="371" spans="1:3" ht="15" customHeight="1">
      <c r="A371" s="157"/>
      <c r="B371" s="157"/>
      <c r="C371" s="157"/>
    </row>
    <row r="372" spans="1:3" ht="15" customHeight="1">
      <c r="A372" s="157"/>
      <c r="B372" s="157"/>
      <c r="C372" s="157"/>
    </row>
    <row r="373" spans="1:3" ht="15" customHeight="1">
      <c r="A373" s="157"/>
      <c r="B373" s="157"/>
      <c r="C373" s="157"/>
    </row>
    <row r="374" spans="1:3" ht="15" customHeight="1">
      <c r="A374" s="157"/>
      <c r="B374" s="157"/>
      <c r="C374" s="157"/>
    </row>
    <row r="375" spans="1:3" ht="15" customHeight="1">
      <c r="A375" s="157"/>
      <c r="B375" s="157"/>
      <c r="C375" s="157"/>
    </row>
    <row r="376" spans="1:3" ht="15" customHeight="1">
      <c r="A376" s="157"/>
      <c r="B376" s="157"/>
      <c r="C376" s="157"/>
    </row>
    <row r="377" spans="1:3" ht="15" customHeight="1">
      <c r="A377" s="157"/>
      <c r="B377" s="157"/>
      <c r="C377" s="157"/>
    </row>
    <row r="378" spans="1:3" ht="15" customHeight="1">
      <c r="A378" s="157"/>
      <c r="B378" s="157"/>
      <c r="C378" s="157"/>
    </row>
    <row r="379" spans="1:3" ht="15" customHeight="1">
      <c r="A379" s="157"/>
      <c r="B379" s="157"/>
      <c r="C379" s="157"/>
    </row>
    <row r="380" spans="1:3" ht="15" customHeight="1">
      <c r="A380" s="157"/>
      <c r="B380" s="157"/>
      <c r="C380" s="157"/>
    </row>
    <row r="381" spans="1:3" ht="15" customHeight="1">
      <c r="A381" s="157"/>
      <c r="B381" s="157"/>
      <c r="C381" s="157"/>
    </row>
    <row r="382" spans="1:3" ht="15" customHeight="1">
      <c r="A382" s="157"/>
      <c r="B382" s="157"/>
      <c r="C382" s="157"/>
    </row>
    <row r="383" spans="1:3" ht="15" customHeight="1">
      <c r="A383" s="157"/>
      <c r="B383" s="157"/>
      <c r="C383" s="157"/>
    </row>
    <row r="384" spans="1:3" ht="15" customHeight="1">
      <c r="A384" s="157"/>
      <c r="B384" s="157"/>
      <c r="C384" s="157"/>
    </row>
    <row r="385" spans="1:3" ht="15" customHeight="1">
      <c r="A385" s="157"/>
      <c r="B385" s="157"/>
      <c r="C385" s="157"/>
    </row>
    <row r="386" spans="1:3" ht="15" customHeight="1">
      <c r="A386" s="157"/>
      <c r="B386" s="157"/>
      <c r="C386" s="157"/>
    </row>
    <row r="387" spans="1:3" ht="15" customHeight="1">
      <c r="A387" s="157"/>
      <c r="B387" s="157"/>
      <c r="C387" s="157"/>
    </row>
    <row r="388" spans="1:3" ht="15" customHeight="1">
      <c r="A388" s="157"/>
      <c r="B388" s="157"/>
      <c r="C388" s="157"/>
    </row>
    <row r="389" spans="1:3" ht="15" customHeight="1">
      <c r="A389" s="157"/>
      <c r="B389" s="157"/>
      <c r="C389" s="157"/>
    </row>
    <row r="390" spans="1:3" ht="15" customHeight="1">
      <c r="A390" s="157"/>
      <c r="B390" s="157"/>
      <c r="C390" s="157"/>
    </row>
    <row r="391" spans="1:3" ht="15" customHeight="1">
      <c r="A391" s="157"/>
      <c r="B391" s="157"/>
      <c r="C391" s="157"/>
    </row>
    <row r="392" spans="1:3" ht="15" customHeight="1">
      <c r="A392" s="157"/>
      <c r="B392" s="157"/>
      <c r="C392" s="157"/>
    </row>
    <row r="393" spans="1:3" ht="15" customHeight="1">
      <c r="A393" s="157"/>
      <c r="B393" s="157"/>
      <c r="C393" s="157"/>
    </row>
    <row r="394" spans="1:3" ht="15" customHeight="1">
      <c r="A394" s="157"/>
      <c r="B394" s="157"/>
      <c r="C394" s="157"/>
    </row>
    <row r="395" spans="1:3" ht="15" customHeight="1">
      <c r="A395" s="157"/>
      <c r="B395" s="157"/>
      <c r="C395" s="157"/>
    </row>
    <row r="396" spans="1:3" ht="15" customHeight="1">
      <c r="A396" s="157"/>
      <c r="B396" s="157"/>
      <c r="C396" s="157"/>
    </row>
    <row r="397" spans="1:3" ht="15" customHeight="1">
      <c r="A397" s="157"/>
      <c r="B397" s="157"/>
      <c r="C397" s="157"/>
    </row>
    <row r="398" spans="1:3" ht="15" customHeight="1">
      <c r="A398" s="157"/>
      <c r="B398" s="157"/>
      <c r="C398" s="157"/>
    </row>
    <row r="399" spans="1:3" ht="15" customHeight="1">
      <c r="A399" s="157"/>
      <c r="B399" s="157"/>
      <c r="C399" s="157"/>
    </row>
    <row r="400" spans="1:3" ht="15" customHeight="1">
      <c r="A400" s="157"/>
      <c r="B400" s="157"/>
      <c r="C400" s="157"/>
    </row>
    <row r="401" spans="1:3" ht="15" customHeight="1">
      <c r="A401" s="157"/>
      <c r="B401" s="157"/>
      <c r="C401" s="157"/>
    </row>
    <row r="402" spans="1:3" ht="15" customHeight="1">
      <c r="A402" s="157"/>
      <c r="B402" s="157"/>
      <c r="C402" s="157"/>
    </row>
    <row r="403" spans="1:3" ht="15" customHeight="1">
      <c r="A403" s="157"/>
      <c r="B403" s="157"/>
      <c r="C403" s="157"/>
    </row>
    <row r="404" spans="1:3" ht="15" customHeight="1">
      <c r="A404" s="157"/>
      <c r="B404" s="157"/>
      <c r="C404" s="157"/>
    </row>
    <row r="405" spans="1:3" ht="15" customHeight="1">
      <c r="A405" s="157"/>
      <c r="B405" s="157"/>
      <c r="C405" s="157"/>
    </row>
    <row r="406" spans="1:3" ht="15" customHeight="1">
      <c r="A406" s="157"/>
      <c r="B406" s="157"/>
      <c r="C406" s="157"/>
    </row>
    <row r="407" spans="1:3" ht="15" customHeight="1">
      <c r="A407" s="157"/>
      <c r="B407" s="157"/>
      <c r="C407" s="157"/>
    </row>
    <row r="408" spans="1:3" ht="15" customHeight="1">
      <c r="A408" s="157"/>
      <c r="B408" s="157"/>
      <c r="C408" s="157"/>
    </row>
    <row r="409" spans="1:3" ht="15" customHeight="1">
      <c r="A409" s="157"/>
      <c r="B409" s="157"/>
      <c r="C409" s="157"/>
    </row>
    <row r="410" spans="1:3" ht="15" customHeight="1">
      <c r="A410" s="157"/>
      <c r="B410" s="157"/>
      <c r="C410" s="157"/>
    </row>
    <row r="411" spans="1:3" ht="15" customHeight="1">
      <c r="A411" s="157"/>
      <c r="B411" s="157"/>
      <c r="C411" s="157"/>
    </row>
    <row r="412" spans="1:3" ht="15" customHeight="1">
      <c r="A412" s="157"/>
      <c r="B412" s="157"/>
      <c r="C412" s="157"/>
    </row>
    <row r="413" spans="1:3" ht="15" customHeight="1">
      <c r="A413" s="157"/>
      <c r="B413" s="157"/>
      <c r="C413" s="157"/>
    </row>
    <row r="414" spans="1:3" ht="15" customHeight="1">
      <c r="A414" s="157"/>
      <c r="B414" s="157"/>
      <c r="C414" s="157"/>
    </row>
    <row r="415" spans="1:3" ht="15" customHeight="1">
      <c r="A415" s="157"/>
      <c r="B415" s="157"/>
      <c r="C415" s="157"/>
    </row>
    <row r="416" spans="1:3" ht="15" customHeight="1">
      <c r="A416" s="157"/>
      <c r="B416" s="157"/>
      <c r="C416" s="157"/>
    </row>
    <row r="417" spans="1:3" ht="15" customHeight="1">
      <c r="A417" s="157"/>
      <c r="B417" s="157"/>
      <c r="C417" s="157"/>
    </row>
    <row r="418" spans="1:3" ht="15" customHeight="1">
      <c r="A418" s="157"/>
      <c r="B418" s="157"/>
      <c r="C418" s="157"/>
    </row>
    <row r="419" spans="1:3" ht="15" customHeight="1">
      <c r="A419" s="157"/>
      <c r="B419" s="157"/>
      <c r="C419" s="157"/>
    </row>
    <row r="420" spans="1:3" ht="15" customHeight="1">
      <c r="A420" s="157"/>
      <c r="B420" s="157"/>
      <c r="C420" s="157"/>
    </row>
    <row r="421" spans="1:3" ht="15" customHeight="1">
      <c r="A421" s="157"/>
      <c r="B421" s="157"/>
      <c r="C421" s="157"/>
    </row>
    <row r="422" spans="1:3" ht="15" customHeight="1">
      <c r="A422" s="157"/>
      <c r="B422" s="157"/>
      <c r="C422" s="157"/>
    </row>
    <row r="423" spans="1:3" ht="15" customHeight="1">
      <c r="A423" s="157"/>
      <c r="B423" s="157"/>
      <c r="C423" s="157"/>
    </row>
    <row r="424" spans="1:3" ht="15" customHeight="1">
      <c r="A424" s="157"/>
      <c r="B424" s="157"/>
      <c r="C424" s="157"/>
    </row>
    <row r="425" spans="1:3" ht="15" customHeight="1">
      <c r="A425" s="157"/>
      <c r="B425" s="157"/>
      <c r="C425" s="157"/>
    </row>
    <row r="426" spans="1:3" ht="15" customHeight="1">
      <c r="A426" s="157"/>
      <c r="B426" s="157"/>
      <c r="C426" s="157"/>
    </row>
    <row r="427" spans="1:3" ht="15" customHeight="1">
      <c r="A427" s="157"/>
      <c r="B427" s="157"/>
      <c r="C427" s="157"/>
    </row>
    <row r="428" spans="1:3" ht="15" customHeight="1">
      <c r="A428" s="157"/>
      <c r="B428" s="157"/>
      <c r="C428" s="157"/>
    </row>
    <row r="429" spans="1:3" ht="15" customHeight="1">
      <c r="A429" s="157"/>
      <c r="B429" s="157"/>
      <c r="C429" s="157"/>
    </row>
    <row r="430" spans="1:3" ht="15" customHeight="1">
      <c r="A430" s="157"/>
      <c r="B430" s="157"/>
      <c r="C430" s="157"/>
    </row>
    <row r="431" spans="1:3" ht="15" customHeight="1">
      <c r="A431" s="157"/>
      <c r="B431" s="157"/>
      <c r="C431" s="157"/>
    </row>
    <row r="432" spans="1:3" ht="15" customHeight="1">
      <c r="A432" s="157"/>
      <c r="B432" s="157"/>
      <c r="C432" s="157"/>
    </row>
    <row r="433" spans="1:3" ht="15" customHeight="1">
      <c r="A433" s="157"/>
      <c r="B433" s="157"/>
      <c r="C433" s="157"/>
    </row>
    <row r="434" spans="1:3" ht="15" customHeight="1">
      <c r="A434" s="157"/>
      <c r="B434" s="157"/>
      <c r="C434" s="157"/>
    </row>
    <row r="435" spans="1:3" ht="15" customHeight="1">
      <c r="A435" s="157"/>
      <c r="B435" s="157"/>
      <c r="C435" s="157"/>
    </row>
    <row r="436" spans="1:3" ht="15" customHeight="1">
      <c r="A436" s="157"/>
      <c r="B436" s="157"/>
      <c r="C436" s="157"/>
    </row>
    <row r="437" spans="1:3" ht="15" customHeight="1">
      <c r="A437" s="157"/>
      <c r="B437" s="157"/>
      <c r="C437" s="157"/>
    </row>
    <row r="438" spans="1:3" ht="15" customHeight="1">
      <c r="A438" s="157"/>
      <c r="B438" s="157"/>
      <c r="C438" s="157"/>
    </row>
    <row r="439" spans="1:3" ht="15" customHeight="1">
      <c r="A439" s="157"/>
      <c r="B439" s="157"/>
      <c r="C439" s="157"/>
    </row>
    <row r="440" spans="1:3" ht="15" customHeight="1">
      <c r="A440" s="157"/>
      <c r="B440" s="157"/>
      <c r="C440" s="157"/>
    </row>
    <row r="441" spans="1:3" ht="15" customHeight="1">
      <c r="A441" s="157"/>
      <c r="B441" s="157"/>
      <c r="C441" s="157"/>
    </row>
    <row r="442" spans="1:3" ht="15" customHeight="1">
      <c r="A442" s="157"/>
      <c r="B442" s="157"/>
      <c r="C442" s="157"/>
    </row>
    <row r="443" spans="1:3" ht="15" customHeight="1">
      <c r="A443" s="157"/>
      <c r="B443" s="157"/>
      <c r="C443" s="157"/>
    </row>
    <row r="444" spans="1:3" ht="15" customHeight="1">
      <c r="A444" s="157"/>
      <c r="B444" s="157"/>
      <c r="C444" s="157"/>
    </row>
    <row r="445" spans="1:3" ht="15" customHeight="1">
      <c r="A445" s="157"/>
      <c r="B445" s="157"/>
      <c r="C445" s="157"/>
    </row>
    <row r="446" spans="1:3" ht="15" customHeight="1">
      <c r="A446" s="157"/>
      <c r="B446" s="157"/>
      <c r="C446" s="157"/>
    </row>
    <row r="447" spans="1:3" ht="15" customHeight="1">
      <c r="A447" s="157"/>
      <c r="B447" s="157"/>
      <c r="C447" s="157"/>
    </row>
    <row r="448" spans="1:3" ht="15" customHeight="1">
      <c r="A448" s="157"/>
      <c r="B448" s="157"/>
      <c r="C448" s="157"/>
    </row>
    <row r="449" spans="1:3" ht="15" customHeight="1">
      <c r="A449" s="157"/>
      <c r="B449" s="157"/>
      <c r="C449" s="157"/>
    </row>
    <row r="450" spans="1:3" ht="15" customHeight="1">
      <c r="A450" s="157"/>
      <c r="B450" s="157"/>
      <c r="C450" s="157"/>
    </row>
    <row r="451" spans="1:3" ht="15" customHeight="1">
      <c r="A451" s="157"/>
      <c r="B451" s="157"/>
      <c r="C451" s="157"/>
    </row>
    <row r="452" spans="1:3" ht="15" customHeight="1">
      <c r="A452" s="157"/>
      <c r="B452" s="157"/>
      <c r="C452" s="157"/>
    </row>
    <row r="453" spans="1:3" ht="15" customHeight="1">
      <c r="A453" s="157"/>
      <c r="B453" s="157"/>
      <c r="C453" s="157"/>
    </row>
    <row r="454" spans="1:3" ht="15" customHeight="1">
      <c r="A454" s="157"/>
      <c r="B454" s="157"/>
      <c r="C454" s="157"/>
    </row>
    <row r="455" spans="1:3" ht="15" customHeight="1">
      <c r="A455" s="157"/>
      <c r="B455" s="157"/>
      <c r="C455" s="157"/>
    </row>
    <row r="456" spans="1:3" ht="15" customHeight="1">
      <c r="A456" s="157"/>
      <c r="B456" s="157"/>
      <c r="C456" s="157"/>
    </row>
    <row r="457" spans="1:3" ht="15" customHeight="1">
      <c r="A457" s="157"/>
      <c r="B457" s="157"/>
      <c r="C457" s="157"/>
    </row>
    <row r="458" spans="1:3" ht="15" customHeight="1">
      <c r="A458" s="157"/>
      <c r="B458" s="157"/>
      <c r="C458" s="157"/>
    </row>
    <row r="459" spans="1:3" ht="15" customHeight="1">
      <c r="A459" s="157"/>
      <c r="B459" s="157"/>
      <c r="C459" s="157"/>
    </row>
    <row r="460" spans="1:3" ht="15" customHeight="1">
      <c r="A460" s="157"/>
      <c r="B460" s="157"/>
      <c r="C460" s="157"/>
    </row>
    <row r="461" spans="1:3" ht="15" customHeight="1">
      <c r="A461" s="157"/>
      <c r="B461" s="157"/>
      <c r="C461" s="157"/>
    </row>
    <row r="462" spans="1:3" ht="15" customHeight="1">
      <c r="A462" s="157"/>
      <c r="B462" s="157"/>
      <c r="C462" s="157"/>
    </row>
    <row r="463" spans="1:3" ht="15" customHeight="1">
      <c r="A463" s="157"/>
      <c r="B463" s="157"/>
      <c r="C463" s="157"/>
    </row>
    <row r="464" spans="1:3" ht="15" customHeight="1">
      <c r="A464" s="157"/>
      <c r="B464" s="157"/>
      <c r="C464" s="157"/>
    </row>
    <row r="465" spans="1:3" ht="15" customHeight="1">
      <c r="A465" s="157"/>
      <c r="B465" s="157"/>
      <c r="C465" s="157"/>
    </row>
    <row r="466" spans="1:3" ht="15" customHeight="1">
      <c r="A466" s="157"/>
      <c r="B466" s="157"/>
      <c r="C466" s="157"/>
    </row>
    <row r="467" spans="1:3" ht="15" customHeight="1">
      <c r="A467" s="157"/>
      <c r="B467" s="157"/>
      <c r="C467" s="157"/>
    </row>
    <row r="468" spans="1:3" ht="15" customHeight="1">
      <c r="A468" s="157"/>
      <c r="B468" s="157"/>
      <c r="C468" s="157"/>
    </row>
    <row r="469" spans="1:3" ht="15" customHeight="1">
      <c r="A469" s="157"/>
      <c r="B469" s="157"/>
      <c r="C469" s="157"/>
    </row>
    <row r="470" spans="1:3" ht="15" customHeight="1">
      <c r="A470" s="157"/>
      <c r="B470" s="157"/>
      <c r="C470" s="157"/>
    </row>
    <row r="471" spans="1:3" ht="15" customHeight="1">
      <c r="A471" s="157"/>
      <c r="B471" s="157"/>
      <c r="C471" s="157"/>
    </row>
    <row r="472" spans="1:3" ht="15" customHeight="1">
      <c r="A472" s="157"/>
      <c r="B472" s="157"/>
      <c r="C472" s="157"/>
    </row>
    <row r="473" spans="1:3" ht="15" customHeight="1">
      <c r="A473" s="157"/>
      <c r="B473" s="157"/>
      <c r="C473" s="157"/>
    </row>
    <row r="474" spans="1:3" ht="15" customHeight="1">
      <c r="A474" s="157"/>
      <c r="B474" s="157"/>
      <c r="C474" s="157"/>
    </row>
    <row r="475" spans="1:3" ht="15" customHeight="1">
      <c r="A475" s="157"/>
      <c r="B475" s="157"/>
      <c r="C475" s="157"/>
    </row>
    <row r="476" spans="1:3" ht="15" customHeight="1">
      <c r="A476" s="157"/>
      <c r="B476" s="157"/>
      <c r="C476" s="157"/>
    </row>
    <row r="477" spans="1:3" ht="15" customHeight="1">
      <c r="A477" s="157"/>
      <c r="B477" s="157"/>
      <c r="C477" s="157"/>
    </row>
    <row r="478" spans="1:3" ht="15" customHeight="1">
      <c r="A478" s="157"/>
      <c r="B478" s="157"/>
      <c r="C478" s="157"/>
    </row>
    <row r="479" spans="1:3" ht="15" customHeight="1">
      <c r="A479" s="157"/>
      <c r="B479" s="157"/>
      <c r="C479" s="157"/>
    </row>
    <row r="480" spans="1:3" ht="15" customHeight="1">
      <c r="A480" s="157"/>
      <c r="B480" s="157"/>
      <c r="C480" s="157"/>
    </row>
    <row r="481" spans="1:3" ht="15" customHeight="1">
      <c r="A481" s="157"/>
      <c r="B481" s="157"/>
      <c r="C481" s="157"/>
    </row>
    <row r="482" spans="1:3" ht="15" customHeight="1">
      <c r="A482" s="157"/>
      <c r="B482" s="157"/>
      <c r="C482" s="157"/>
    </row>
    <row r="483" spans="1:3" ht="15" customHeight="1">
      <c r="A483" s="157"/>
      <c r="B483" s="157"/>
      <c r="C483" s="157"/>
    </row>
    <row r="484" spans="1:3" ht="15" customHeight="1">
      <c r="A484" s="157"/>
      <c r="B484" s="157"/>
      <c r="C484" s="157"/>
    </row>
    <row r="485" spans="1:3" ht="15" customHeight="1">
      <c r="A485" s="157"/>
      <c r="B485" s="157"/>
      <c r="C485" s="157"/>
    </row>
    <row r="486" spans="1:3" ht="15" customHeight="1">
      <c r="A486" s="157"/>
      <c r="B486" s="157"/>
      <c r="C486" s="157"/>
    </row>
    <row r="487" spans="1:3" ht="15" customHeight="1">
      <c r="A487" s="157"/>
      <c r="B487" s="157"/>
      <c r="C487" s="157"/>
    </row>
    <row r="488" spans="1:3" ht="15" customHeight="1">
      <c r="A488" s="157"/>
      <c r="B488" s="157"/>
      <c r="C488" s="157"/>
    </row>
    <row r="489" spans="1:3" ht="15" customHeight="1">
      <c r="A489" s="157"/>
      <c r="B489" s="157"/>
      <c r="C489" s="157"/>
    </row>
    <row r="490" spans="1:3" ht="15" customHeight="1">
      <c r="A490" s="157"/>
      <c r="B490" s="157"/>
      <c r="C490" s="157"/>
    </row>
    <row r="491" spans="1:3" ht="15" customHeight="1">
      <c r="A491" s="157"/>
      <c r="B491" s="157"/>
      <c r="C491" s="157"/>
    </row>
    <row r="492" spans="1:3" ht="15" customHeight="1">
      <c r="A492" s="157"/>
      <c r="B492" s="157"/>
      <c r="C492" s="157"/>
    </row>
    <row r="493" spans="1:3" ht="15" customHeight="1">
      <c r="A493" s="157"/>
      <c r="B493" s="157"/>
      <c r="C493" s="157"/>
    </row>
    <row r="494" spans="1:3" ht="15" customHeight="1">
      <c r="A494" s="157"/>
      <c r="B494" s="157"/>
      <c r="C494" s="157"/>
    </row>
    <row r="495" spans="1:3" ht="15" customHeight="1">
      <c r="A495" s="157"/>
      <c r="B495" s="157"/>
      <c r="C495" s="157"/>
    </row>
    <row r="496" spans="1:3" ht="15" customHeight="1">
      <c r="A496" s="157"/>
      <c r="B496" s="157"/>
      <c r="C496" s="157"/>
    </row>
    <row r="497" spans="1:3" ht="15" customHeight="1">
      <c r="A497" s="157"/>
      <c r="B497" s="157"/>
      <c r="C497" s="157"/>
    </row>
    <row r="498" spans="1:3" ht="15" customHeight="1">
      <c r="A498" s="157"/>
      <c r="B498" s="157"/>
      <c r="C498" s="157"/>
    </row>
    <row r="499" spans="1:3" ht="15" customHeight="1">
      <c r="A499" s="157"/>
      <c r="B499" s="157"/>
      <c r="C499" s="157"/>
    </row>
    <row r="500" spans="1:3" ht="15" customHeight="1">
      <c r="A500" s="157"/>
      <c r="B500" s="157"/>
      <c r="C500" s="157"/>
    </row>
    <row r="501" spans="1:3" ht="15" customHeight="1">
      <c r="A501" s="157"/>
      <c r="B501" s="157"/>
      <c r="C501" s="157"/>
    </row>
    <row r="502" spans="1:3" ht="15" customHeight="1">
      <c r="A502" s="157"/>
      <c r="B502" s="157"/>
      <c r="C502" s="157"/>
    </row>
    <row r="503" spans="1:3" ht="15" customHeight="1">
      <c r="A503" s="157"/>
      <c r="B503" s="157"/>
      <c r="C503" s="157"/>
    </row>
    <row r="504" spans="1:3" ht="15" customHeight="1">
      <c r="A504" s="157"/>
      <c r="B504" s="157"/>
      <c r="C504" s="157"/>
    </row>
    <row r="505" spans="1:3" ht="15" customHeight="1">
      <c r="A505" s="157"/>
      <c r="B505" s="157"/>
      <c r="C505" s="157"/>
    </row>
    <row r="506" spans="1:3" ht="15" customHeight="1">
      <c r="A506" s="157"/>
      <c r="B506" s="157"/>
      <c r="C506" s="157"/>
    </row>
    <row r="507" spans="1:3" ht="15" customHeight="1">
      <c r="A507" s="157"/>
      <c r="B507" s="157"/>
      <c r="C507" s="157"/>
    </row>
    <row r="508" spans="1:3" ht="15" customHeight="1">
      <c r="A508" s="157"/>
      <c r="B508" s="157"/>
      <c r="C508" s="157"/>
    </row>
    <row r="509" spans="1:3" ht="15" customHeight="1">
      <c r="A509" s="157"/>
      <c r="B509" s="157"/>
      <c r="C509" s="157"/>
    </row>
    <row r="510" spans="1:3" ht="15" customHeight="1">
      <c r="A510" s="157"/>
      <c r="B510" s="157"/>
      <c r="C510" s="157"/>
    </row>
    <row r="511" spans="1:3" ht="15" customHeight="1">
      <c r="A511" s="157"/>
      <c r="B511" s="157"/>
      <c r="C511" s="157"/>
    </row>
    <row r="512" spans="1:3" ht="15" customHeight="1">
      <c r="A512" s="157"/>
      <c r="B512" s="157"/>
      <c r="C512" s="157"/>
    </row>
    <row r="513" spans="1:3" ht="15" customHeight="1">
      <c r="A513" s="157"/>
      <c r="B513" s="157"/>
      <c r="C513" s="157"/>
    </row>
    <row r="514" spans="1:3" ht="15" customHeight="1">
      <c r="A514" s="157"/>
      <c r="B514" s="157"/>
      <c r="C514" s="157"/>
    </row>
    <row r="515" spans="1:3" ht="15" customHeight="1">
      <c r="A515" s="157"/>
      <c r="B515" s="157"/>
      <c r="C515" s="157"/>
    </row>
    <row r="516" spans="1:3" ht="15" customHeight="1">
      <c r="A516" s="157"/>
      <c r="B516" s="157"/>
      <c r="C516" s="157"/>
    </row>
    <row r="517" spans="1:3" ht="15" customHeight="1">
      <c r="A517" s="157"/>
      <c r="B517" s="157"/>
      <c r="C517" s="157"/>
    </row>
    <row r="518" spans="1:3" ht="15" customHeight="1">
      <c r="A518" s="157"/>
      <c r="B518" s="157"/>
      <c r="C518" s="157"/>
    </row>
    <row r="519" spans="1:3" ht="15" customHeight="1">
      <c r="A519" s="157"/>
      <c r="B519" s="157"/>
      <c r="C519" s="157"/>
    </row>
    <row r="520" spans="1:3" ht="15" customHeight="1">
      <c r="A520" s="157"/>
      <c r="B520" s="157"/>
      <c r="C520" s="157"/>
    </row>
    <row r="521" spans="1:3" ht="15" customHeight="1">
      <c r="A521" s="157"/>
      <c r="B521" s="157"/>
      <c r="C521" s="157"/>
    </row>
    <row r="522" spans="1:3" ht="15" customHeight="1">
      <c r="A522" s="157"/>
      <c r="B522" s="157"/>
      <c r="C522" s="157"/>
    </row>
    <row r="523" spans="1:3" ht="15" customHeight="1">
      <c r="A523" s="157"/>
      <c r="B523" s="157"/>
      <c r="C523" s="157"/>
    </row>
    <row r="524" spans="1:3" ht="15" customHeight="1">
      <c r="A524" s="157"/>
      <c r="B524" s="157"/>
      <c r="C524" s="157"/>
    </row>
    <row r="525" spans="1:3" ht="15" customHeight="1">
      <c r="A525" s="157"/>
      <c r="B525" s="157"/>
      <c r="C525" s="157"/>
    </row>
    <row r="526" spans="1:3" ht="15" customHeight="1">
      <c r="A526" s="157"/>
      <c r="B526" s="157"/>
      <c r="C526" s="157"/>
    </row>
    <row r="527" spans="1:3" ht="15" customHeight="1">
      <c r="A527" s="157"/>
      <c r="B527" s="157"/>
      <c r="C527" s="157"/>
    </row>
    <row r="528" spans="1:3" ht="15" customHeight="1">
      <c r="A528" s="157"/>
      <c r="B528" s="157"/>
      <c r="C528" s="157"/>
    </row>
    <row r="529" spans="1:3" ht="15" customHeight="1">
      <c r="A529" s="157"/>
      <c r="B529" s="157"/>
      <c r="C529" s="157"/>
    </row>
    <row r="530" spans="1:3" ht="15" customHeight="1">
      <c r="A530" s="157"/>
      <c r="B530" s="157"/>
      <c r="C530" s="157"/>
    </row>
    <row r="531" spans="1:3" ht="15" customHeight="1">
      <c r="A531" s="157"/>
      <c r="B531" s="157"/>
      <c r="C531" s="157"/>
    </row>
    <row r="532" spans="1:3" ht="15" customHeight="1">
      <c r="A532" s="157"/>
      <c r="B532" s="157"/>
      <c r="C532" s="157"/>
    </row>
    <row r="533" spans="1:3" ht="15" customHeight="1">
      <c r="A533" s="157"/>
      <c r="B533" s="157"/>
      <c r="C533" s="157"/>
    </row>
    <row r="534" spans="1:3" ht="15" customHeight="1">
      <c r="A534" s="157"/>
      <c r="B534" s="157"/>
      <c r="C534" s="157"/>
    </row>
    <row r="535" spans="1:3" ht="15" customHeight="1">
      <c r="A535" s="157"/>
      <c r="B535" s="157"/>
      <c r="C535" s="157"/>
    </row>
    <row r="536" spans="1:3" ht="15" customHeight="1">
      <c r="A536" s="157"/>
      <c r="B536" s="157"/>
      <c r="C536" s="157"/>
    </row>
    <row r="537" spans="1:3" ht="15" customHeight="1">
      <c r="A537" s="157"/>
      <c r="B537" s="157"/>
      <c r="C537" s="157"/>
    </row>
    <row r="538" spans="1:3" ht="15" customHeight="1">
      <c r="A538" s="157"/>
      <c r="B538" s="157"/>
      <c r="C538" s="157"/>
    </row>
    <row r="539" spans="1:3" ht="15" customHeight="1">
      <c r="A539" s="157"/>
      <c r="B539" s="157"/>
      <c r="C539" s="157"/>
    </row>
    <row r="540" spans="1:3" ht="15" customHeight="1">
      <c r="A540" s="157"/>
      <c r="B540" s="157"/>
      <c r="C540" s="157"/>
    </row>
    <row r="541" spans="1:3" ht="15" customHeight="1">
      <c r="A541" s="157"/>
      <c r="B541" s="157"/>
      <c r="C541" s="157"/>
    </row>
    <row r="542" spans="1:3" ht="15" customHeight="1">
      <c r="A542" s="157"/>
      <c r="B542" s="157"/>
      <c r="C542" s="157"/>
    </row>
    <row r="543" spans="1:3" ht="15" customHeight="1">
      <c r="A543" s="157"/>
      <c r="B543" s="157"/>
      <c r="C543" s="157"/>
    </row>
    <row r="544" spans="1:3" ht="15" customHeight="1">
      <c r="A544" s="157"/>
      <c r="B544" s="157"/>
      <c r="C544" s="157"/>
    </row>
    <row r="545" spans="1:3" ht="15" customHeight="1">
      <c r="A545" s="157"/>
      <c r="B545" s="157"/>
      <c r="C545" s="157"/>
    </row>
    <row r="546" spans="1:3" ht="15" customHeight="1">
      <c r="A546" s="157"/>
      <c r="B546" s="157"/>
      <c r="C546" s="157"/>
    </row>
    <row r="547" spans="1:3" ht="15" customHeight="1">
      <c r="A547" s="157"/>
      <c r="B547" s="157"/>
      <c r="C547" s="157"/>
    </row>
    <row r="548" spans="1:3" ht="15" customHeight="1">
      <c r="A548" s="157"/>
      <c r="B548" s="157"/>
      <c r="C548" s="157"/>
    </row>
    <row r="549" spans="1:3" ht="15" customHeight="1">
      <c r="A549" s="157"/>
      <c r="B549" s="157"/>
      <c r="C549" s="157"/>
    </row>
    <row r="550" spans="1:3" ht="15" customHeight="1">
      <c r="A550" s="157"/>
      <c r="B550" s="157"/>
      <c r="C550" s="157"/>
    </row>
    <row r="551" spans="1:3" ht="15" customHeight="1">
      <c r="A551" s="157"/>
      <c r="B551" s="157"/>
      <c r="C551" s="157"/>
    </row>
    <row r="552" spans="1:3" ht="15" customHeight="1">
      <c r="A552" s="157"/>
      <c r="B552" s="157"/>
      <c r="C552" s="157"/>
    </row>
    <row r="553" spans="1:3" ht="15" customHeight="1">
      <c r="A553" s="157"/>
      <c r="B553" s="157"/>
      <c r="C553" s="157"/>
    </row>
    <row r="554" spans="1:3" ht="15" customHeight="1">
      <c r="A554" s="157"/>
      <c r="B554" s="157"/>
      <c r="C554" s="157"/>
    </row>
    <row r="555" spans="1:3" ht="15" customHeight="1">
      <c r="A555" s="157"/>
      <c r="B555" s="157"/>
      <c r="C555" s="157"/>
    </row>
    <row r="556" spans="1:3" ht="15" customHeight="1">
      <c r="A556" s="157"/>
      <c r="B556" s="157"/>
      <c r="C556" s="157"/>
    </row>
    <row r="557" spans="1:3" ht="15" customHeight="1">
      <c r="A557" s="157"/>
      <c r="B557" s="157"/>
      <c r="C557" s="157"/>
    </row>
    <row r="558" spans="1:3" ht="15" customHeight="1">
      <c r="A558" s="157"/>
      <c r="B558" s="157"/>
      <c r="C558" s="157"/>
    </row>
    <row r="559" spans="1:3" ht="15" customHeight="1">
      <c r="A559" s="157"/>
      <c r="B559" s="157"/>
      <c r="C559" s="157"/>
    </row>
    <row r="560" spans="1:3" ht="15" customHeight="1">
      <c r="A560" s="157"/>
      <c r="B560" s="157"/>
      <c r="C560" s="157"/>
    </row>
    <row r="561" spans="1:3" ht="15" customHeight="1">
      <c r="A561" s="157"/>
      <c r="B561" s="157"/>
      <c r="C561" s="157"/>
    </row>
    <row r="562" spans="1:3" ht="15" customHeight="1">
      <c r="A562" s="157"/>
      <c r="B562" s="157"/>
      <c r="C562" s="157"/>
    </row>
    <row r="563" spans="1:3" ht="15" customHeight="1">
      <c r="A563" s="157"/>
      <c r="B563" s="157"/>
      <c r="C563" s="157"/>
    </row>
    <row r="564" spans="1:3" ht="15" customHeight="1">
      <c r="A564" s="157"/>
      <c r="B564" s="157"/>
      <c r="C564" s="157"/>
    </row>
    <row r="565" spans="1:3" ht="15" customHeight="1">
      <c r="A565" s="157"/>
      <c r="B565" s="157"/>
      <c r="C565" s="157"/>
    </row>
    <row r="566" spans="1:3" ht="15" customHeight="1">
      <c r="A566" s="157"/>
      <c r="B566" s="157"/>
      <c r="C566" s="157"/>
    </row>
    <row r="567" spans="1:3" ht="15" customHeight="1">
      <c r="A567" s="157"/>
      <c r="B567" s="157"/>
      <c r="C567" s="157"/>
    </row>
    <row r="568" spans="1:3" ht="15" customHeight="1">
      <c r="A568" s="157"/>
      <c r="B568" s="157"/>
      <c r="C568" s="157"/>
    </row>
    <row r="569" spans="1:3" ht="15" customHeight="1">
      <c r="A569" s="157"/>
      <c r="B569" s="157"/>
      <c r="C569" s="157"/>
    </row>
    <row r="570" spans="1:3" ht="15" customHeight="1">
      <c r="A570" s="157"/>
      <c r="B570" s="157"/>
      <c r="C570" s="157"/>
    </row>
    <row r="571" spans="1:3" ht="15" customHeight="1">
      <c r="A571" s="157"/>
      <c r="B571" s="157"/>
      <c r="C571" s="157"/>
    </row>
    <row r="572" spans="1:3" ht="15" customHeight="1">
      <c r="A572" s="157"/>
      <c r="B572" s="157"/>
      <c r="C572" s="157"/>
    </row>
    <row r="573" spans="1:3" ht="15" customHeight="1">
      <c r="A573" s="157"/>
      <c r="B573" s="157"/>
      <c r="C573" s="157"/>
    </row>
    <row r="574" spans="1:3" ht="15" customHeight="1">
      <c r="A574" s="157"/>
      <c r="B574" s="157"/>
      <c r="C574" s="157"/>
    </row>
    <row r="575" spans="1:3" ht="15" customHeight="1">
      <c r="A575" s="157"/>
      <c r="B575" s="157"/>
      <c r="C575" s="157"/>
    </row>
    <row r="576" spans="1:3" ht="15" customHeight="1">
      <c r="A576" s="157"/>
      <c r="B576" s="157"/>
      <c r="C576" s="157"/>
    </row>
    <row r="577" spans="1:3" ht="15" customHeight="1">
      <c r="A577" s="157"/>
      <c r="B577" s="157"/>
      <c r="C577" s="157"/>
    </row>
    <row r="578" spans="1:3" ht="15" customHeight="1">
      <c r="A578" s="157"/>
      <c r="B578" s="157"/>
      <c r="C578" s="157"/>
    </row>
    <row r="579" spans="1:3" ht="15" customHeight="1">
      <c r="A579" s="157"/>
      <c r="B579" s="157"/>
      <c r="C579" s="157"/>
    </row>
    <row r="580" spans="1:3" ht="15" customHeight="1">
      <c r="A580" s="157"/>
      <c r="B580" s="157"/>
      <c r="C580" s="157"/>
    </row>
    <row r="581" spans="1:3" ht="15" customHeight="1">
      <c r="A581" s="157"/>
      <c r="B581" s="157"/>
      <c r="C581" s="157"/>
    </row>
    <row r="582" spans="1:3" ht="15" customHeight="1">
      <c r="A582" s="157"/>
      <c r="B582" s="157"/>
      <c r="C582" s="157"/>
    </row>
    <row r="583" spans="1:3" ht="15" customHeight="1">
      <c r="A583" s="157"/>
      <c r="B583" s="157"/>
      <c r="C583" s="157"/>
    </row>
    <row r="584" spans="1:3" ht="15" customHeight="1">
      <c r="A584" s="157"/>
      <c r="B584" s="157"/>
      <c r="C584" s="157"/>
    </row>
    <row r="585" spans="1:3" ht="15" customHeight="1">
      <c r="A585" s="157"/>
      <c r="B585" s="157"/>
      <c r="C585" s="157"/>
    </row>
    <row r="586" spans="1:3" ht="15" customHeight="1">
      <c r="A586" s="157"/>
      <c r="B586" s="157"/>
      <c r="C586" s="157"/>
    </row>
    <row r="587" spans="1:3" ht="15" customHeight="1">
      <c r="A587" s="157"/>
      <c r="B587" s="157"/>
      <c r="C587" s="157"/>
    </row>
    <row r="588" spans="1:3" ht="15" customHeight="1">
      <c r="A588" s="157"/>
      <c r="B588" s="157"/>
      <c r="C588" s="157"/>
    </row>
    <row r="589" spans="1:3" ht="15" customHeight="1">
      <c r="A589" s="157"/>
      <c r="B589" s="157"/>
      <c r="C589" s="157"/>
    </row>
    <row r="590" spans="1:3" ht="15" customHeight="1">
      <c r="A590" s="157"/>
      <c r="B590" s="157"/>
      <c r="C590" s="157"/>
    </row>
    <row r="591" spans="1:3" ht="15" customHeight="1">
      <c r="A591" s="157"/>
      <c r="B591" s="157"/>
      <c r="C591" s="157"/>
    </row>
    <row r="592" spans="1:3" ht="15" customHeight="1">
      <c r="A592" s="157"/>
      <c r="B592" s="157"/>
      <c r="C592" s="157"/>
    </row>
    <row r="593" spans="1:3" ht="15" customHeight="1">
      <c r="A593" s="157"/>
      <c r="B593" s="157"/>
      <c r="C593" s="157"/>
    </row>
    <row r="594" spans="1:3" ht="15" customHeight="1">
      <c r="A594" s="157"/>
      <c r="B594" s="157"/>
      <c r="C594" s="157"/>
    </row>
    <row r="595" spans="1:3" ht="15" customHeight="1">
      <c r="A595" s="157"/>
      <c r="B595" s="157"/>
      <c r="C595" s="157"/>
    </row>
    <row r="596" spans="1:3" ht="15" customHeight="1">
      <c r="A596" s="157"/>
      <c r="B596" s="157"/>
      <c r="C596" s="157"/>
    </row>
    <row r="597" spans="1:3" ht="15" customHeight="1">
      <c r="A597" s="157"/>
      <c r="B597" s="157"/>
      <c r="C597" s="157"/>
    </row>
    <row r="598" spans="1:3" ht="15" customHeight="1">
      <c r="A598" s="157"/>
      <c r="B598" s="157"/>
      <c r="C598" s="157"/>
    </row>
    <row r="599" spans="1:3" ht="15" customHeight="1">
      <c r="A599" s="157"/>
      <c r="B599" s="157"/>
      <c r="C599" s="157"/>
    </row>
    <row r="600" spans="1:3" ht="15" customHeight="1">
      <c r="A600" s="157"/>
      <c r="B600" s="157"/>
      <c r="C600" s="157"/>
    </row>
    <row r="601" spans="1:3" ht="15" customHeight="1">
      <c r="A601" s="157"/>
      <c r="B601" s="157"/>
      <c r="C601" s="157"/>
    </row>
    <row r="602" spans="1:3" ht="15" customHeight="1">
      <c r="A602" s="157"/>
      <c r="B602" s="157"/>
      <c r="C602" s="157"/>
    </row>
    <row r="603" spans="1:3" ht="15" customHeight="1">
      <c r="A603" s="157"/>
      <c r="B603" s="157"/>
      <c r="C603" s="157"/>
    </row>
    <row r="604" spans="1:3" ht="15" customHeight="1">
      <c r="A604" s="157"/>
      <c r="B604" s="157"/>
      <c r="C604" s="157"/>
    </row>
    <row r="605" spans="1:3" ht="15" customHeight="1">
      <c r="A605" s="157"/>
      <c r="B605" s="157"/>
      <c r="C605" s="157"/>
    </row>
    <row r="606" spans="1:3" ht="15" customHeight="1">
      <c r="A606" s="157"/>
      <c r="B606" s="157"/>
      <c r="C606" s="157"/>
    </row>
    <row r="607" spans="1:3" ht="15" customHeight="1">
      <c r="A607" s="157"/>
      <c r="B607" s="157"/>
      <c r="C607" s="157"/>
    </row>
    <row r="608" spans="1:3" ht="15" customHeight="1">
      <c r="A608" s="157"/>
      <c r="B608" s="157"/>
      <c r="C608" s="157"/>
    </row>
    <row r="609" spans="1:3" ht="15" customHeight="1">
      <c r="A609" s="157"/>
      <c r="B609" s="157"/>
      <c r="C609" s="157"/>
    </row>
    <row r="610" spans="1:3" ht="15" customHeight="1">
      <c r="A610" s="157"/>
      <c r="B610" s="157"/>
      <c r="C610" s="157"/>
    </row>
    <row r="611" spans="1:3" ht="15" customHeight="1">
      <c r="A611" s="157"/>
      <c r="B611" s="157"/>
      <c r="C611" s="157"/>
    </row>
    <row r="612" spans="1:3" ht="15" customHeight="1">
      <c r="A612" s="157"/>
      <c r="B612" s="157"/>
      <c r="C612" s="157"/>
    </row>
    <row r="613" spans="1:3" ht="15" customHeight="1">
      <c r="A613" s="157"/>
      <c r="B613" s="157"/>
      <c r="C613" s="157"/>
    </row>
    <row r="614" spans="1:3" ht="15" customHeight="1">
      <c r="A614" s="157"/>
      <c r="B614" s="157"/>
      <c r="C614" s="157"/>
    </row>
    <row r="615" spans="1:3" ht="15" customHeight="1">
      <c r="A615" s="157"/>
      <c r="B615" s="157"/>
      <c r="C615" s="157"/>
    </row>
    <row r="616" spans="1:3" ht="15" customHeight="1">
      <c r="A616" s="157"/>
      <c r="B616" s="157"/>
      <c r="C616" s="157"/>
    </row>
    <row r="617" spans="1:3" ht="15" customHeight="1">
      <c r="A617" s="157"/>
      <c r="B617" s="157"/>
      <c r="C617" s="157"/>
    </row>
    <row r="618" spans="1:3" ht="15" customHeight="1">
      <c r="A618" s="157"/>
      <c r="B618" s="157"/>
      <c r="C618" s="157"/>
    </row>
    <row r="619" spans="1:3" ht="15" customHeight="1">
      <c r="A619" s="157"/>
      <c r="B619" s="157"/>
      <c r="C619" s="157"/>
    </row>
    <row r="620" spans="1:3" ht="15" customHeight="1">
      <c r="A620" s="157"/>
      <c r="B620" s="157"/>
      <c r="C620" s="157"/>
    </row>
    <row r="621" spans="1:3" ht="15" customHeight="1">
      <c r="A621" s="157"/>
      <c r="B621" s="157"/>
      <c r="C621" s="157"/>
    </row>
    <row r="622" spans="1:3" ht="15" customHeight="1">
      <c r="A622" s="157"/>
      <c r="B622" s="157"/>
      <c r="C622" s="157"/>
    </row>
    <row r="623" spans="1:3" ht="15" customHeight="1">
      <c r="A623" s="157"/>
      <c r="B623" s="157"/>
      <c r="C623" s="157"/>
    </row>
    <row r="624" spans="1:3" ht="15" customHeight="1">
      <c r="A624" s="157"/>
      <c r="B624" s="157"/>
      <c r="C624" s="157"/>
    </row>
    <row r="625" spans="1:3" ht="15" customHeight="1">
      <c r="A625" s="157"/>
      <c r="B625" s="157"/>
      <c r="C625" s="157"/>
    </row>
    <row r="626" spans="1:3" ht="15" customHeight="1">
      <c r="A626" s="157"/>
      <c r="B626" s="157"/>
      <c r="C626" s="157"/>
    </row>
    <row r="627" spans="1:3" ht="15" customHeight="1">
      <c r="A627" s="157"/>
      <c r="B627" s="157"/>
      <c r="C627" s="157"/>
    </row>
    <row r="628" spans="1:3" ht="15" customHeight="1">
      <c r="A628" s="157"/>
      <c r="B628" s="157"/>
      <c r="C628" s="157"/>
    </row>
    <row r="629" spans="1:3" ht="15" customHeight="1">
      <c r="A629" s="157"/>
      <c r="B629" s="157"/>
      <c r="C629" s="157"/>
    </row>
    <row r="630" spans="1:3" ht="15" customHeight="1">
      <c r="A630" s="157"/>
      <c r="B630" s="157"/>
      <c r="C630" s="157"/>
    </row>
    <row r="631" spans="1:3" ht="15" customHeight="1">
      <c r="A631" s="157"/>
      <c r="B631" s="157"/>
      <c r="C631" s="157"/>
    </row>
    <row r="632" spans="1:3" ht="15" customHeight="1">
      <c r="A632" s="157"/>
      <c r="B632" s="157"/>
      <c r="C632" s="157"/>
    </row>
    <row r="633" spans="1:3" ht="15" customHeight="1">
      <c r="A633" s="157"/>
      <c r="B633" s="157"/>
      <c r="C633" s="157"/>
    </row>
    <row r="634" spans="1:3" ht="15" customHeight="1">
      <c r="A634" s="157"/>
      <c r="B634" s="157"/>
      <c r="C634" s="157"/>
    </row>
    <row r="635" spans="1:3" ht="15" customHeight="1">
      <c r="A635" s="157"/>
      <c r="B635" s="157"/>
      <c r="C635" s="157"/>
    </row>
    <row r="636" spans="1:3" ht="15" customHeight="1">
      <c r="A636" s="157"/>
      <c r="B636" s="157"/>
      <c r="C636" s="157"/>
    </row>
    <row r="637" spans="1:3" ht="15" customHeight="1">
      <c r="A637" s="157"/>
      <c r="B637" s="157"/>
      <c r="C637" s="157"/>
    </row>
    <row r="638" spans="1:3" ht="15" customHeight="1">
      <c r="A638" s="157"/>
      <c r="B638" s="157"/>
      <c r="C638" s="157"/>
    </row>
    <row r="639" spans="1:3" ht="15" customHeight="1">
      <c r="A639" s="157"/>
      <c r="B639" s="157"/>
      <c r="C639" s="157"/>
    </row>
    <row r="640" spans="1:3" ht="15" customHeight="1">
      <c r="A640" s="157"/>
      <c r="B640" s="157"/>
      <c r="C640" s="157"/>
    </row>
    <row r="641" spans="1:3" ht="15" customHeight="1">
      <c r="A641" s="157"/>
      <c r="B641" s="157"/>
      <c r="C641" s="157"/>
    </row>
    <row r="642" spans="1:3" ht="15" customHeight="1">
      <c r="A642" s="157"/>
      <c r="B642" s="157"/>
      <c r="C642" s="157"/>
    </row>
    <row r="643" spans="1:3" ht="15" customHeight="1">
      <c r="A643" s="157"/>
      <c r="B643" s="157"/>
      <c r="C643" s="157"/>
    </row>
    <row r="644" spans="1:3" ht="15" customHeight="1">
      <c r="A644" s="157"/>
      <c r="B644" s="157"/>
      <c r="C644" s="157"/>
    </row>
    <row r="645" spans="1:3" ht="15" customHeight="1">
      <c r="A645" s="157"/>
      <c r="B645" s="157"/>
      <c r="C645" s="157"/>
    </row>
    <row r="646" spans="1:3" ht="15" customHeight="1">
      <c r="A646" s="157"/>
      <c r="B646" s="157"/>
      <c r="C646" s="157"/>
    </row>
    <row r="647" spans="1:3" ht="15" customHeight="1">
      <c r="A647" s="157"/>
      <c r="B647" s="157"/>
      <c r="C647" s="157"/>
    </row>
    <row r="648" spans="1:3" ht="15" customHeight="1">
      <c r="A648" s="157"/>
      <c r="B648" s="157"/>
      <c r="C648" s="157"/>
    </row>
    <row r="649" spans="1:3" ht="15" customHeight="1">
      <c r="A649" s="157"/>
      <c r="B649" s="157"/>
      <c r="C649" s="157"/>
    </row>
    <row r="650" spans="1:3" ht="15" customHeight="1">
      <c r="A650" s="157"/>
      <c r="B650" s="157"/>
      <c r="C650" s="157"/>
    </row>
    <row r="651" spans="1:3" ht="15" customHeight="1">
      <c r="A651" s="157"/>
      <c r="B651" s="157"/>
      <c r="C651" s="157"/>
    </row>
    <row r="652" spans="1:3" ht="15" customHeight="1">
      <c r="A652" s="157"/>
      <c r="B652" s="157"/>
      <c r="C652" s="157"/>
    </row>
    <row r="653" spans="1:3" ht="15" customHeight="1">
      <c r="A653" s="157"/>
      <c r="B653" s="157"/>
      <c r="C653" s="157"/>
    </row>
    <row r="654" spans="1:3" ht="15" customHeight="1">
      <c r="A654" s="157"/>
      <c r="B654" s="157"/>
      <c r="C654" s="157"/>
    </row>
    <row r="655" spans="1:3" ht="15" customHeight="1">
      <c r="A655" s="157"/>
      <c r="B655" s="157"/>
      <c r="C655" s="157"/>
    </row>
    <row r="656" spans="1:3" ht="15" customHeight="1">
      <c r="A656" s="157"/>
      <c r="B656" s="157"/>
      <c r="C656" s="157"/>
    </row>
    <row r="657" spans="1:3" ht="15" customHeight="1">
      <c r="A657" s="157"/>
      <c r="B657" s="157"/>
      <c r="C657" s="157"/>
    </row>
    <row r="658" spans="1:3" ht="15" customHeight="1">
      <c r="A658" s="157"/>
      <c r="B658" s="157"/>
      <c r="C658" s="157"/>
    </row>
    <row r="659" spans="1:3" ht="15" customHeight="1">
      <c r="A659" s="157"/>
      <c r="B659" s="157"/>
      <c r="C659" s="157"/>
    </row>
    <row r="660" spans="1:3" ht="15" customHeight="1">
      <c r="A660" s="157"/>
      <c r="B660" s="157"/>
      <c r="C660" s="157"/>
    </row>
    <row r="661" spans="1:3" ht="15" customHeight="1">
      <c r="A661" s="157"/>
      <c r="B661" s="157"/>
      <c r="C661" s="157"/>
    </row>
    <row r="662" spans="1:3" ht="15" customHeight="1">
      <c r="A662" s="157"/>
      <c r="B662" s="157"/>
      <c r="C662" s="157"/>
    </row>
    <row r="663" spans="1:3" ht="15" customHeight="1">
      <c r="A663" s="157"/>
      <c r="B663" s="157"/>
      <c r="C663" s="157"/>
    </row>
    <row r="664" spans="1:3" ht="15" customHeight="1">
      <c r="A664" s="157"/>
      <c r="B664" s="157"/>
      <c r="C664" s="157"/>
    </row>
    <row r="665" spans="1:3" ht="15" customHeight="1">
      <c r="A665" s="157"/>
      <c r="B665" s="157"/>
      <c r="C665" s="157"/>
    </row>
    <row r="666" spans="1:3" ht="15" customHeight="1">
      <c r="A666" s="157"/>
      <c r="B666" s="157"/>
      <c r="C666" s="157"/>
    </row>
    <row r="667" spans="1:3" ht="15" customHeight="1">
      <c r="A667" s="157"/>
      <c r="B667" s="157"/>
      <c r="C667" s="157"/>
    </row>
    <row r="668" spans="1:3" ht="15" customHeight="1">
      <c r="A668" s="157"/>
      <c r="B668" s="157"/>
      <c r="C668" s="157"/>
    </row>
    <row r="669" spans="1:3" ht="15" customHeight="1">
      <c r="A669" s="157"/>
      <c r="B669" s="157"/>
      <c r="C669" s="157"/>
    </row>
    <row r="670" spans="1:3" ht="15" customHeight="1">
      <c r="A670" s="157"/>
      <c r="B670" s="157"/>
      <c r="C670" s="157"/>
    </row>
    <row r="671" spans="1:3" ht="15" customHeight="1">
      <c r="A671" s="157"/>
      <c r="B671" s="157"/>
      <c r="C671" s="157"/>
    </row>
    <row r="672" spans="1:3" ht="15" customHeight="1">
      <c r="A672" s="157"/>
      <c r="B672" s="157"/>
      <c r="C672" s="157"/>
    </row>
    <row r="673" spans="1:3" ht="15" customHeight="1">
      <c r="A673" s="157"/>
      <c r="B673" s="157"/>
      <c r="C673" s="157"/>
    </row>
    <row r="674" spans="1:3" ht="15" customHeight="1">
      <c r="A674" s="157"/>
      <c r="B674" s="157"/>
      <c r="C674" s="157"/>
    </row>
    <row r="675" spans="1:3" ht="15" customHeight="1">
      <c r="A675" s="157"/>
      <c r="B675" s="157"/>
      <c r="C675" s="157"/>
    </row>
    <row r="676" spans="1:3" ht="15" customHeight="1">
      <c r="A676" s="157"/>
      <c r="B676" s="157"/>
      <c r="C676" s="157"/>
    </row>
    <row r="677" spans="1:3" ht="15" customHeight="1">
      <c r="A677" s="157"/>
      <c r="B677" s="157"/>
      <c r="C677" s="157"/>
    </row>
    <row r="678" spans="1:3" ht="15" customHeight="1">
      <c r="A678" s="157"/>
      <c r="B678" s="157"/>
      <c r="C678" s="157"/>
    </row>
    <row r="679" spans="1:3" ht="15" customHeight="1">
      <c r="A679" s="157"/>
      <c r="B679" s="157"/>
      <c r="C679" s="157"/>
    </row>
    <row r="680" spans="1:3" ht="15" customHeight="1">
      <c r="A680" s="157"/>
      <c r="B680" s="157"/>
      <c r="C680" s="157"/>
    </row>
    <row r="681" spans="1:3" ht="15" customHeight="1">
      <c r="A681" s="157"/>
      <c r="B681" s="157"/>
      <c r="C681" s="157"/>
    </row>
    <row r="682" spans="1:3" ht="15" customHeight="1">
      <c r="A682" s="157"/>
      <c r="B682" s="157"/>
      <c r="C682" s="157"/>
    </row>
    <row r="683" spans="1:3" ht="15" customHeight="1">
      <c r="A683" s="157"/>
      <c r="B683" s="157"/>
      <c r="C683" s="157"/>
    </row>
    <row r="684" spans="1:3" ht="15" customHeight="1">
      <c r="A684" s="157"/>
      <c r="B684" s="157"/>
      <c r="C684" s="157"/>
    </row>
    <row r="685" spans="1:3" ht="15" customHeight="1">
      <c r="A685" s="157"/>
      <c r="B685" s="157"/>
      <c r="C685" s="157"/>
    </row>
    <row r="686" spans="1:3" ht="15" customHeight="1">
      <c r="A686" s="157"/>
      <c r="B686" s="157"/>
      <c r="C686" s="157"/>
    </row>
    <row r="687" spans="1:3" ht="15" customHeight="1">
      <c r="A687" s="157"/>
      <c r="B687" s="157"/>
      <c r="C687" s="157"/>
    </row>
    <row r="688" spans="1:3" ht="15" customHeight="1">
      <c r="A688" s="157"/>
      <c r="B688" s="157"/>
      <c r="C688" s="157"/>
    </row>
    <row r="689" spans="1:3" ht="15" customHeight="1">
      <c r="A689" s="157"/>
      <c r="B689" s="157"/>
      <c r="C689" s="157"/>
    </row>
    <row r="690" spans="1:3" ht="15" customHeight="1">
      <c r="A690" s="157"/>
      <c r="B690" s="157"/>
      <c r="C690" s="157"/>
    </row>
    <row r="691" spans="1:3" ht="15" customHeight="1">
      <c r="A691" s="157"/>
      <c r="B691" s="157"/>
      <c r="C691" s="157"/>
    </row>
    <row r="692" spans="1:3" ht="15" customHeight="1">
      <c r="A692" s="157"/>
      <c r="B692" s="157"/>
      <c r="C692" s="157"/>
    </row>
    <row r="693" spans="1:3" ht="15" customHeight="1">
      <c r="A693" s="157"/>
      <c r="B693" s="157"/>
      <c r="C693" s="157"/>
    </row>
    <row r="694" spans="1:3" ht="15" customHeight="1">
      <c r="A694" s="157"/>
      <c r="B694" s="157"/>
      <c r="C694" s="157"/>
    </row>
    <row r="695" spans="1:3" ht="15" customHeight="1">
      <c r="A695" s="157"/>
      <c r="B695" s="157"/>
      <c r="C695" s="157"/>
    </row>
    <row r="696" spans="1:3" ht="15" customHeight="1">
      <c r="A696" s="157"/>
      <c r="B696" s="157"/>
      <c r="C696" s="157"/>
    </row>
    <row r="697" spans="1:3" ht="15" customHeight="1">
      <c r="A697" s="157"/>
      <c r="B697" s="157"/>
      <c r="C697" s="157"/>
    </row>
    <row r="698" spans="1:3" ht="15" customHeight="1">
      <c r="A698" s="157"/>
      <c r="B698" s="157"/>
      <c r="C698" s="157"/>
    </row>
    <row r="699" spans="1:3" ht="15" customHeight="1">
      <c r="A699" s="157"/>
      <c r="B699" s="157"/>
      <c r="C699" s="157"/>
    </row>
    <row r="700" spans="1:3" ht="15" customHeight="1">
      <c r="A700" s="157"/>
      <c r="B700" s="157"/>
      <c r="C700" s="157"/>
    </row>
    <row r="701" spans="1:3" ht="15" customHeight="1">
      <c r="A701" s="157"/>
      <c r="B701" s="157"/>
      <c r="C701" s="157"/>
    </row>
    <row r="702" spans="1:3" ht="15" customHeight="1">
      <c r="A702" s="157"/>
      <c r="B702" s="157"/>
      <c r="C702" s="157"/>
    </row>
    <row r="703" spans="1:3" ht="15" customHeight="1">
      <c r="A703" s="157"/>
      <c r="B703" s="157"/>
      <c r="C703" s="157"/>
    </row>
    <row r="704" spans="1:3" ht="15" customHeight="1">
      <c r="A704" s="157"/>
      <c r="B704" s="157"/>
      <c r="C704" s="157"/>
    </row>
    <row r="705" spans="1:3" ht="15" customHeight="1">
      <c r="A705" s="157"/>
      <c r="B705" s="157"/>
      <c r="C705" s="157"/>
    </row>
    <row r="706" spans="1:3" ht="15" customHeight="1">
      <c r="A706" s="157"/>
      <c r="B706" s="157"/>
      <c r="C706" s="157"/>
    </row>
    <row r="707" spans="1:3" ht="15" customHeight="1">
      <c r="A707" s="157"/>
      <c r="B707" s="157"/>
      <c r="C707" s="157"/>
    </row>
    <row r="708" spans="1:3" ht="15" customHeight="1">
      <c r="A708" s="157"/>
      <c r="B708" s="157"/>
      <c r="C708" s="157"/>
    </row>
    <row r="709" spans="1:3" ht="15" customHeight="1">
      <c r="A709" s="157"/>
      <c r="B709" s="157"/>
      <c r="C709" s="157"/>
    </row>
    <row r="710" spans="1:3" ht="15" customHeight="1">
      <c r="A710" s="157"/>
      <c r="B710" s="157"/>
      <c r="C710" s="157"/>
    </row>
    <row r="711" spans="1:3" ht="15" customHeight="1">
      <c r="A711" s="157"/>
      <c r="B711" s="157"/>
      <c r="C711" s="157"/>
    </row>
    <row r="712" spans="1:3" ht="15" customHeight="1">
      <c r="A712" s="157"/>
      <c r="B712" s="157"/>
      <c r="C712" s="157"/>
    </row>
    <row r="713" spans="1:3" ht="15" customHeight="1">
      <c r="A713" s="157"/>
      <c r="B713" s="157"/>
      <c r="C713" s="157"/>
    </row>
    <row r="714" spans="1:3" ht="15" customHeight="1">
      <c r="A714" s="157"/>
      <c r="B714" s="157"/>
      <c r="C714" s="157"/>
    </row>
    <row r="715" spans="1:3" ht="15" customHeight="1">
      <c r="A715" s="157"/>
      <c r="B715" s="157"/>
      <c r="C715" s="157"/>
    </row>
    <row r="716" spans="1:3" ht="15" customHeight="1">
      <c r="A716" s="157"/>
      <c r="B716" s="157"/>
      <c r="C716" s="157"/>
    </row>
    <row r="717" spans="1:3" ht="15" customHeight="1">
      <c r="A717" s="157"/>
      <c r="B717" s="157"/>
      <c r="C717" s="157"/>
    </row>
    <row r="718" spans="1:3" ht="15" customHeight="1">
      <c r="A718" s="157"/>
      <c r="B718" s="157"/>
      <c r="C718" s="157"/>
    </row>
    <row r="719" spans="1:3" ht="15" customHeight="1">
      <c r="A719" s="157"/>
      <c r="B719" s="157"/>
      <c r="C719" s="157"/>
    </row>
    <row r="720" spans="1:3" ht="15" customHeight="1">
      <c r="A720" s="157"/>
      <c r="B720" s="157"/>
      <c r="C720" s="157"/>
    </row>
    <row r="721" spans="1:3" ht="15" customHeight="1">
      <c r="A721" s="157"/>
      <c r="B721" s="157"/>
      <c r="C721" s="157"/>
    </row>
    <row r="722" spans="1:3" ht="15" customHeight="1">
      <c r="A722" s="157"/>
      <c r="B722" s="157"/>
      <c r="C722" s="157"/>
    </row>
    <row r="723" spans="1:3" ht="15" customHeight="1">
      <c r="A723" s="157"/>
      <c r="B723" s="157"/>
      <c r="C723" s="157"/>
    </row>
    <row r="724" spans="1:3" ht="15" customHeight="1">
      <c r="A724" s="157"/>
      <c r="B724" s="157"/>
      <c r="C724" s="157"/>
    </row>
    <row r="725" spans="1:3" ht="15" customHeight="1">
      <c r="A725" s="157"/>
      <c r="B725" s="157"/>
      <c r="C725" s="157"/>
    </row>
    <row r="726" spans="1:3" ht="15" customHeight="1">
      <c r="A726" s="157"/>
      <c r="B726" s="157"/>
      <c r="C726" s="157"/>
    </row>
    <row r="727" spans="1:3" ht="15" customHeight="1">
      <c r="A727" s="157"/>
      <c r="B727" s="157"/>
      <c r="C727" s="157"/>
    </row>
    <row r="728" spans="1:3" ht="15" customHeight="1">
      <c r="A728" s="157"/>
      <c r="B728" s="157"/>
      <c r="C728" s="157"/>
    </row>
    <row r="729" spans="1:3" ht="15" customHeight="1">
      <c r="A729" s="157"/>
      <c r="B729" s="157"/>
      <c r="C729" s="157"/>
    </row>
    <row r="730" spans="1:3" ht="15" customHeight="1">
      <c r="A730" s="157"/>
      <c r="B730" s="157"/>
      <c r="C730" s="157"/>
    </row>
    <row r="731" spans="1:3" ht="15" customHeight="1">
      <c r="A731" s="157"/>
      <c r="B731" s="157"/>
      <c r="C731" s="157"/>
    </row>
    <row r="732" spans="1:3" ht="15" customHeight="1">
      <c r="A732" s="157"/>
      <c r="B732" s="157"/>
      <c r="C732" s="157"/>
    </row>
    <row r="733" spans="1:3" ht="15" customHeight="1">
      <c r="A733" s="157"/>
      <c r="B733" s="157"/>
      <c r="C733" s="157"/>
    </row>
    <row r="734" spans="1:3" ht="15" customHeight="1">
      <c r="A734" s="157"/>
      <c r="B734" s="157"/>
      <c r="C734" s="157"/>
    </row>
    <row r="735" spans="1:3" ht="15" customHeight="1">
      <c r="A735" s="157"/>
      <c r="B735" s="157"/>
      <c r="C735" s="157"/>
    </row>
    <row r="736" spans="1:3" ht="15" customHeight="1">
      <c r="A736" s="157"/>
      <c r="B736" s="157"/>
      <c r="C736" s="157"/>
    </row>
    <row r="737" spans="1:3" ht="15" customHeight="1">
      <c r="A737" s="157"/>
      <c r="B737" s="157"/>
      <c r="C737" s="157"/>
    </row>
    <row r="738" spans="1:3" ht="15" customHeight="1">
      <c r="A738" s="157"/>
      <c r="B738" s="157"/>
      <c r="C738" s="157"/>
    </row>
    <row r="739" spans="1:3" ht="15" customHeight="1">
      <c r="A739" s="157"/>
      <c r="B739" s="157"/>
      <c r="C739" s="157"/>
    </row>
    <row r="740" spans="1:3" ht="15" customHeight="1">
      <c r="A740" s="157"/>
      <c r="B740" s="157"/>
      <c r="C740" s="157"/>
    </row>
    <row r="741" spans="1:3" ht="15" customHeight="1">
      <c r="A741" s="157"/>
      <c r="B741" s="157"/>
      <c r="C741" s="157"/>
    </row>
    <row r="742" spans="1:3" ht="15" customHeight="1">
      <c r="A742" s="157"/>
      <c r="B742" s="157"/>
      <c r="C742" s="157"/>
    </row>
    <row r="743" spans="1:3" ht="15" customHeight="1">
      <c r="A743" s="157"/>
      <c r="B743" s="157"/>
      <c r="C743" s="157"/>
    </row>
    <row r="744" spans="1:3" ht="15" customHeight="1">
      <c r="A744" s="157"/>
      <c r="B744" s="157"/>
      <c r="C744" s="157"/>
    </row>
    <row r="745" spans="1:3" ht="15" customHeight="1">
      <c r="A745" s="157"/>
      <c r="B745" s="157"/>
      <c r="C745" s="157"/>
    </row>
    <row r="746" spans="1:3" ht="15" customHeight="1">
      <c r="A746" s="157"/>
      <c r="B746" s="157"/>
      <c r="C746" s="157"/>
    </row>
    <row r="747" spans="1:3" ht="15" customHeight="1">
      <c r="A747" s="157"/>
      <c r="B747" s="157"/>
      <c r="C747" s="157"/>
    </row>
    <row r="748" spans="1:3" ht="15" customHeight="1">
      <c r="A748" s="157"/>
      <c r="B748" s="157"/>
      <c r="C748" s="157"/>
    </row>
    <row r="749" spans="1:3" ht="15" customHeight="1">
      <c r="A749" s="157"/>
      <c r="B749" s="157"/>
      <c r="C749" s="157"/>
    </row>
    <row r="750" spans="1:3" ht="15" customHeight="1">
      <c r="A750" s="157"/>
      <c r="B750" s="157"/>
      <c r="C750" s="157"/>
    </row>
    <row r="751" spans="1:3" ht="15" customHeight="1">
      <c r="A751" s="157"/>
      <c r="B751" s="157"/>
      <c r="C751" s="157"/>
    </row>
    <row r="752" spans="1:3" ht="15" customHeight="1">
      <c r="A752" s="157"/>
      <c r="B752" s="157"/>
      <c r="C752" s="157"/>
    </row>
    <row r="753" spans="1:3" ht="15" customHeight="1">
      <c r="A753" s="157"/>
      <c r="B753" s="157"/>
      <c r="C753" s="157"/>
    </row>
    <row r="754" spans="1:3" ht="15" customHeight="1">
      <c r="A754" s="157"/>
      <c r="B754" s="157"/>
      <c r="C754" s="157"/>
    </row>
    <row r="755" spans="1:3" ht="15" customHeight="1">
      <c r="A755" s="157"/>
      <c r="B755" s="157"/>
      <c r="C755" s="157"/>
    </row>
    <row r="756" spans="1:3" ht="15" customHeight="1">
      <c r="A756" s="157"/>
      <c r="B756" s="157"/>
      <c r="C756" s="157"/>
    </row>
    <row r="757" spans="1:3" ht="15" customHeight="1">
      <c r="A757" s="157"/>
      <c r="B757" s="157"/>
      <c r="C757" s="157"/>
    </row>
    <row r="758" spans="1:3" ht="15" customHeight="1">
      <c r="A758" s="157"/>
      <c r="B758" s="157"/>
      <c r="C758" s="157"/>
    </row>
    <row r="759" spans="1:3" ht="15" customHeight="1">
      <c r="A759" s="157"/>
      <c r="B759" s="157"/>
      <c r="C759" s="157"/>
    </row>
    <row r="760" spans="1:3" ht="15" customHeight="1">
      <c r="A760" s="157"/>
      <c r="B760" s="157"/>
      <c r="C760" s="157"/>
    </row>
    <row r="761" spans="1:3" ht="15" customHeight="1">
      <c r="A761" s="157"/>
      <c r="B761" s="157"/>
      <c r="C761" s="157"/>
    </row>
    <row r="762" spans="1:3" ht="15" customHeight="1">
      <c r="A762" s="157"/>
      <c r="B762" s="157"/>
      <c r="C762" s="157"/>
    </row>
    <row r="763" spans="1:3" ht="15" customHeight="1">
      <c r="A763" s="157"/>
      <c r="B763" s="157"/>
      <c r="C763" s="157"/>
    </row>
    <row r="764" spans="1:3" ht="15" customHeight="1">
      <c r="A764" s="157"/>
      <c r="B764" s="157"/>
      <c r="C764" s="157"/>
    </row>
    <row r="765" spans="1:3" ht="15" customHeight="1">
      <c r="A765" s="157"/>
      <c r="B765" s="157"/>
      <c r="C765" s="157"/>
    </row>
    <row r="766" spans="1:3" ht="15" customHeight="1">
      <c r="A766" s="157"/>
      <c r="B766" s="157"/>
      <c r="C766" s="157"/>
    </row>
    <row r="767" spans="1:3" ht="15" customHeight="1">
      <c r="A767" s="157"/>
      <c r="B767" s="157"/>
      <c r="C767" s="157"/>
    </row>
    <row r="768" spans="1:3" ht="15" customHeight="1">
      <c r="A768" s="157"/>
      <c r="B768" s="157"/>
      <c r="C768" s="157"/>
    </row>
    <row r="769" spans="1:3" ht="15" customHeight="1">
      <c r="A769" s="157"/>
      <c r="B769" s="157"/>
      <c r="C769" s="157"/>
    </row>
    <row r="770" spans="1:3" ht="15" customHeight="1">
      <c r="A770" s="157"/>
      <c r="B770" s="157"/>
      <c r="C770" s="157"/>
    </row>
    <row r="771" spans="1:3" ht="15" customHeight="1">
      <c r="A771" s="157"/>
      <c r="B771" s="157"/>
      <c r="C771" s="157"/>
    </row>
    <row r="772" spans="1:3" ht="15" customHeight="1">
      <c r="A772" s="157"/>
      <c r="B772" s="157"/>
      <c r="C772" s="157"/>
    </row>
    <row r="773" spans="1:3" ht="15" customHeight="1">
      <c r="A773" s="157"/>
      <c r="B773" s="157"/>
      <c r="C773" s="157"/>
    </row>
    <row r="774" spans="1:3" ht="15" customHeight="1">
      <c r="A774" s="157"/>
      <c r="B774" s="157"/>
      <c r="C774" s="157"/>
    </row>
    <row r="775" spans="1:3" ht="15" customHeight="1">
      <c r="A775" s="157"/>
      <c r="B775" s="157"/>
      <c r="C775" s="157"/>
    </row>
    <row r="776" spans="1:3" ht="15" customHeight="1">
      <c r="A776" s="157"/>
      <c r="B776" s="157"/>
      <c r="C776" s="157"/>
    </row>
    <row r="777" spans="1:3" ht="15" customHeight="1">
      <c r="A777" s="157"/>
      <c r="B777" s="157"/>
      <c r="C777" s="157"/>
    </row>
    <row r="778" spans="1:3" ht="15" customHeight="1">
      <c r="A778" s="157"/>
      <c r="B778" s="157"/>
      <c r="C778" s="157"/>
    </row>
    <row r="779" spans="1:3" ht="15" customHeight="1">
      <c r="A779" s="157"/>
      <c r="B779" s="157"/>
      <c r="C779" s="157"/>
    </row>
    <row r="780" spans="1:3" ht="15" customHeight="1">
      <c r="A780" s="157"/>
      <c r="B780" s="157"/>
      <c r="C780" s="157"/>
    </row>
    <row r="781" spans="1:3" ht="15" customHeight="1">
      <c r="A781" s="157"/>
      <c r="B781" s="157"/>
      <c r="C781" s="157"/>
    </row>
    <row r="782" spans="1:3" ht="15" customHeight="1">
      <c r="A782" s="157"/>
      <c r="B782" s="157"/>
      <c r="C782" s="157"/>
    </row>
    <row r="783" spans="1:3" ht="15" customHeight="1">
      <c r="A783" s="157"/>
      <c r="B783" s="157"/>
      <c r="C783" s="157"/>
    </row>
    <row r="784" spans="1:3" ht="15" customHeight="1">
      <c r="A784" s="157"/>
      <c r="B784" s="157"/>
      <c r="C784" s="157"/>
    </row>
    <row r="785" spans="1:3" ht="15" customHeight="1">
      <c r="A785" s="157"/>
      <c r="B785" s="157"/>
      <c r="C785" s="157"/>
    </row>
    <row r="786" spans="1:3" ht="15" customHeight="1">
      <c r="A786" s="157"/>
      <c r="B786" s="157"/>
      <c r="C786" s="157"/>
    </row>
    <row r="787" spans="1:3" ht="15" customHeight="1">
      <c r="A787" s="157"/>
      <c r="B787" s="157"/>
      <c r="C787" s="157"/>
    </row>
    <row r="788" spans="1:3" ht="15" customHeight="1">
      <c r="A788" s="157"/>
      <c r="B788" s="157"/>
      <c r="C788" s="157"/>
    </row>
    <row r="789" spans="1:3" ht="15" customHeight="1">
      <c r="A789" s="157"/>
      <c r="B789" s="157"/>
      <c r="C789" s="157"/>
    </row>
    <row r="790" spans="1:3" ht="15" customHeight="1">
      <c r="A790" s="157"/>
      <c r="B790" s="157"/>
      <c r="C790" s="157"/>
    </row>
    <row r="791" spans="1:3" ht="15" customHeight="1">
      <c r="A791" s="157"/>
      <c r="B791" s="157"/>
      <c r="C791" s="157"/>
    </row>
    <row r="792" spans="1:3" ht="15" customHeight="1">
      <c r="A792" s="157"/>
      <c r="B792" s="157"/>
      <c r="C792" s="157"/>
    </row>
    <row r="793" spans="1:3" ht="15" customHeight="1">
      <c r="A793" s="157"/>
      <c r="B793" s="157"/>
      <c r="C793" s="157"/>
    </row>
    <row r="794" spans="1:3" ht="15" customHeight="1">
      <c r="A794" s="157"/>
      <c r="B794" s="157"/>
      <c r="C794" s="157"/>
    </row>
    <row r="795" spans="1:3" ht="15" customHeight="1">
      <c r="A795" s="157"/>
      <c r="B795" s="157"/>
      <c r="C795" s="157"/>
    </row>
    <row r="796" spans="1:3" ht="15" customHeight="1">
      <c r="A796" s="157"/>
      <c r="B796" s="157"/>
      <c r="C796" s="157"/>
    </row>
    <row r="797" spans="1:3" ht="15" customHeight="1">
      <c r="A797" s="157"/>
      <c r="B797" s="157"/>
      <c r="C797" s="157"/>
    </row>
    <row r="798" spans="1:3" ht="15" customHeight="1">
      <c r="A798" s="157"/>
      <c r="B798" s="157"/>
      <c r="C798" s="157"/>
    </row>
    <row r="799" spans="1:3" ht="15" customHeight="1">
      <c r="A799" s="157"/>
      <c r="B799" s="157"/>
      <c r="C799" s="157"/>
    </row>
    <row r="800" spans="1:3" ht="15" customHeight="1">
      <c r="A800" s="157"/>
      <c r="B800" s="157"/>
      <c r="C800" s="157"/>
    </row>
    <row r="801" spans="1:3" ht="15" customHeight="1">
      <c r="A801" s="157"/>
      <c r="B801" s="157"/>
      <c r="C801" s="157"/>
    </row>
    <row r="802" spans="1:3" ht="15" customHeight="1">
      <c r="A802" s="157"/>
      <c r="B802" s="157"/>
      <c r="C802" s="157"/>
    </row>
    <row r="803" spans="1:3" ht="15" customHeight="1">
      <c r="A803" s="157"/>
      <c r="B803" s="157"/>
      <c r="C803" s="157"/>
    </row>
    <row r="804" spans="1:3" ht="15" customHeight="1">
      <c r="A804" s="157"/>
      <c r="B804" s="157"/>
      <c r="C804" s="157"/>
    </row>
    <row r="805" spans="1:3" ht="15" customHeight="1">
      <c r="A805" s="157"/>
      <c r="B805" s="157"/>
      <c r="C805" s="157"/>
    </row>
    <row r="806" spans="1:3" ht="15" customHeight="1">
      <c r="A806" s="157"/>
      <c r="B806" s="157"/>
      <c r="C806" s="157"/>
    </row>
    <row r="807" spans="1:3" ht="15" customHeight="1">
      <c r="A807" s="157"/>
      <c r="B807" s="157"/>
      <c r="C807" s="157"/>
    </row>
    <row r="808" spans="1:3" ht="15" customHeight="1">
      <c r="A808" s="157"/>
      <c r="B808" s="157"/>
      <c r="C808" s="157"/>
    </row>
    <row r="809" spans="1:3" ht="15" customHeight="1">
      <c r="A809" s="157"/>
      <c r="B809" s="157"/>
      <c r="C809" s="157"/>
    </row>
    <row r="810" spans="1:3" ht="15" customHeight="1">
      <c r="A810" s="157"/>
      <c r="B810" s="157"/>
      <c r="C810" s="157"/>
    </row>
    <row r="811" spans="1:3" ht="15" customHeight="1">
      <c r="A811" s="157"/>
      <c r="B811" s="157"/>
      <c r="C811" s="157"/>
    </row>
    <row r="812" spans="1:3" ht="15" customHeight="1">
      <c r="A812" s="157"/>
      <c r="B812" s="157"/>
      <c r="C812" s="157"/>
    </row>
    <row r="813" spans="1:3" ht="15" customHeight="1">
      <c r="A813" s="157"/>
      <c r="B813" s="157"/>
      <c r="C813" s="157"/>
    </row>
    <row r="814" spans="1:3" ht="15" customHeight="1">
      <c r="A814" s="157"/>
      <c r="B814" s="157"/>
      <c r="C814" s="157"/>
    </row>
    <row r="815" spans="1:3" ht="15" customHeight="1">
      <c r="A815" s="157"/>
      <c r="B815" s="157"/>
      <c r="C815" s="157"/>
    </row>
    <row r="816" spans="1:3" ht="15" customHeight="1">
      <c r="A816" s="157"/>
      <c r="B816" s="157"/>
      <c r="C816" s="157"/>
    </row>
    <row r="817" spans="1:3" ht="15" customHeight="1">
      <c r="A817" s="157"/>
      <c r="B817" s="157"/>
      <c r="C817" s="157"/>
    </row>
    <row r="818" spans="1:3" ht="15" customHeight="1">
      <c r="A818" s="157"/>
      <c r="B818" s="157"/>
      <c r="C818" s="157"/>
    </row>
    <row r="819" spans="1:3" ht="15" customHeight="1">
      <c r="A819" s="157"/>
      <c r="B819" s="157"/>
      <c r="C819" s="157"/>
    </row>
    <row r="820" spans="1:3" ht="15" customHeight="1">
      <c r="A820" s="157"/>
      <c r="B820" s="157"/>
      <c r="C820" s="157"/>
    </row>
    <row r="821" spans="1:3" ht="15" customHeight="1">
      <c r="A821" s="157"/>
      <c r="B821" s="157"/>
      <c r="C821" s="157"/>
    </row>
    <row r="822" spans="1:3" ht="15" customHeight="1">
      <c r="A822" s="157"/>
      <c r="B822" s="157"/>
      <c r="C822" s="157"/>
    </row>
    <row r="823" spans="1:3" ht="15" customHeight="1">
      <c r="A823" s="157"/>
      <c r="B823" s="157"/>
      <c r="C823" s="157"/>
    </row>
    <row r="824" spans="1:3" ht="15" customHeight="1">
      <c r="A824" s="157"/>
      <c r="B824" s="157"/>
      <c r="C824" s="157"/>
    </row>
    <row r="825" spans="1:3" ht="15" customHeight="1">
      <c r="A825" s="157"/>
      <c r="B825" s="157"/>
      <c r="C825" s="157"/>
    </row>
    <row r="826" spans="1:3" ht="15" customHeight="1">
      <c r="A826" s="157"/>
      <c r="B826" s="157"/>
      <c r="C826" s="157"/>
    </row>
    <row r="827" spans="1:3" ht="15" customHeight="1">
      <c r="A827" s="157"/>
      <c r="B827" s="157"/>
      <c r="C827" s="157"/>
    </row>
    <row r="828" spans="1:3" ht="15" customHeight="1">
      <c r="A828" s="157"/>
      <c r="B828" s="157"/>
      <c r="C828" s="157"/>
    </row>
    <row r="829" spans="1:3" ht="15" customHeight="1">
      <c r="A829" s="157"/>
      <c r="B829" s="157"/>
      <c r="C829" s="157"/>
    </row>
    <row r="830" spans="1:3" ht="15" customHeight="1">
      <c r="A830" s="157"/>
      <c r="B830" s="157"/>
      <c r="C830" s="157"/>
    </row>
    <row r="831" spans="1:3" ht="15" customHeight="1">
      <c r="A831" s="157"/>
      <c r="B831" s="157"/>
      <c r="C831" s="157"/>
    </row>
    <row r="832" spans="1:3" ht="15" customHeight="1">
      <c r="A832" s="157"/>
      <c r="B832" s="157"/>
      <c r="C832" s="157"/>
    </row>
    <row r="833" spans="1:3" ht="15" customHeight="1">
      <c r="A833" s="157"/>
      <c r="B833" s="157"/>
      <c r="C833" s="157"/>
    </row>
    <row r="834" spans="1:3" ht="15" customHeight="1">
      <c r="A834" s="157"/>
      <c r="B834" s="157"/>
      <c r="C834" s="157"/>
    </row>
    <row r="835" spans="1:3" ht="15" customHeight="1">
      <c r="A835" s="157"/>
      <c r="B835" s="157"/>
      <c r="C835" s="157"/>
    </row>
    <row r="836" spans="1:3" ht="15" customHeight="1">
      <c r="A836" s="157"/>
      <c r="B836" s="157"/>
      <c r="C836" s="157"/>
    </row>
    <row r="837" spans="1:3" ht="15" customHeight="1">
      <c r="A837" s="157"/>
      <c r="B837" s="157"/>
      <c r="C837" s="157"/>
    </row>
    <row r="838" spans="1:3" ht="15" customHeight="1">
      <c r="A838" s="157"/>
      <c r="B838" s="157"/>
      <c r="C838" s="157"/>
    </row>
    <row r="839" spans="1:3" ht="15" customHeight="1">
      <c r="A839" s="157"/>
      <c r="B839" s="157"/>
      <c r="C839" s="157"/>
    </row>
    <row r="840" spans="1:3" ht="15" customHeight="1">
      <c r="A840" s="157"/>
      <c r="B840" s="157"/>
      <c r="C840" s="157"/>
    </row>
    <row r="841" spans="1:3" ht="15" customHeight="1">
      <c r="A841" s="157"/>
      <c r="B841" s="157"/>
      <c r="C841" s="157"/>
    </row>
    <row r="842" spans="1:3" ht="15" customHeight="1">
      <c r="A842" s="157"/>
      <c r="B842" s="157"/>
      <c r="C842" s="157"/>
    </row>
    <row r="843" spans="1:3" ht="15" customHeight="1">
      <c r="A843" s="157"/>
      <c r="B843" s="157"/>
      <c r="C843" s="157"/>
    </row>
    <row r="844" spans="1:3" ht="15" customHeight="1">
      <c r="A844" s="157"/>
      <c r="B844" s="157"/>
      <c r="C844" s="157"/>
    </row>
    <row r="845" spans="1:3" ht="15" customHeight="1">
      <c r="A845" s="157"/>
      <c r="B845" s="157"/>
      <c r="C845" s="157"/>
    </row>
    <row r="846" spans="1:3" ht="15" customHeight="1">
      <c r="A846" s="157"/>
      <c r="B846" s="157"/>
      <c r="C846" s="157"/>
    </row>
    <row r="847" spans="1:3" ht="15" customHeight="1">
      <c r="A847" s="157"/>
      <c r="B847" s="157"/>
      <c r="C847" s="157"/>
    </row>
    <row r="848" spans="1:3" ht="15" customHeight="1">
      <c r="A848" s="157"/>
      <c r="B848" s="157"/>
      <c r="C848" s="157"/>
    </row>
    <row r="849" spans="1:3" ht="15" customHeight="1">
      <c r="A849" s="157"/>
      <c r="B849" s="157"/>
      <c r="C849" s="157"/>
    </row>
    <row r="850" spans="1:3" ht="15" customHeight="1">
      <c r="A850" s="157"/>
      <c r="B850" s="157"/>
      <c r="C850" s="157"/>
    </row>
    <row r="851" spans="1:3" ht="15" customHeight="1">
      <c r="A851" s="157"/>
      <c r="B851" s="157"/>
      <c r="C851" s="157"/>
    </row>
    <row r="852" spans="1:3" ht="15" customHeight="1">
      <c r="A852" s="157"/>
      <c r="B852" s="157"/>
      <c r="C852" s="157"/>
    </row>
    <row r="853" spans="1:3" ht="15" customHeight="1">
      <c r="A853" s="157"/>
      <c r="B853" s="157"/>
      <c r="C853" s="157"/>
    </row>
    <row r="854" spans="1:3" ht="15" customHeight="1">
      <c r="A854" s="157"/>
      <c r="B854" s="157"/>
      <c r="C854" s="157"/>
    </row>
    <row r="855" spans="1:3" ht="15" customHeight="1">
      <c r="A855" s="157"/>
      <c r="B855" s="157"/>
      <c r="C855" s="157"/>
    </row>
    <row r="856" spans="1:3" ht="15" customHeight="1">
      <c r="A856" s="157"/>
      <c r="B856" s="157"/>
      <c r="C856" s="157"/>
    </row>
    <row r="857" spans="1:3" ht="15" customHeight="1">
      <c r="A857" s="157"/>
      <c r="B857" s="157"/>
      <c r="C857" s="157"/>
    </row>
    <row r="858" spans="1:3" ht="15" customHeight="1">
      <c r="A858" s="157"/>
      <c r="B858" s="157"/>
      <c r="C858" s="157"/>
    </row>
    <row r="859" spans="1:3" ht="15" customHeight="1">
      <c r="A859" s="157"/>
      <c r="B859" s="157"/>
      <c r="C859" s="157"/>
    </row>
    <row r="860" spans="1:3" ht="15" customHeight="1">
      <c r="A860" s="157"/>
      <c r="B860" s="157"/>
      <c r="C860" s="157"/>
    </row>
    <row r="861" spans="1:3" ht="15" customHeight="1">
      <c r="A861" s="157"/>
      <c r="B861" s="157"/>
      <c r="C861" s="157"/>
    </row>
    <row r="862" spans="1:3" ht="15" customHeight="1">
      <c r="A862" s="157"/>
      <c r="B862" s="157"/>
      <c r="C862" s="157"/>
    </row>
    <row r="863" spans="1:3" ht="15" customHeight="1">
      <c r="A863" s="157"/>
      <c r="B863" s="157"/>
      <c r="C863" s="157"/>
    </row>
    <row r="864" spans="1:3" ht="15" customHeight="1">
      <c r="A864" s="157"/>
      <c r="B864" s="157"/>
      <c r="C864" s="157"/>
    </row>
    <row r="865" spans="1:3" ht="15" customHeight="1">
      <c r="A865" s="157"/>
      <c r="B865" s="157"/>
      <c r="C865" s="157"/>
    </row>
    <row r="866" spans="1:3" ht="15" customHeight="1">
      <c r="A866" s="157"/>
      <c r="B866" s="157"/>
      <c r="C866" s="157"/>
    </row>
    <row r="867" spans="1:3" ht="15" customHeight="1">
      <c r="A867" s="157"/>
      <c r="B867" s="157"/>
      <c r="C867" s="157"/>
    </row>
    <row r="868" spans="1:3" ht="15" customHeight="1">
      <c r="A868" s="157"/>
      <c r="B868" s="157"/>
      <c r="C868" s="157"/>
    </row>
    <row r="869" spans="1:3" ht="15" customHeight="1">
      <c r="A869" s="157"/>
      <c r="B869" s="157"/>
      <c r="C869" s="157"/>
    </row>
    <row r="870" spans="1:3" ht="15" customHeight="1">
      <c r="A870" s="157"/>
      <c r="B870" s="157"/>
      <c r="C870" s="157"/>
    </row>
    <row r="871" spans="1:3" ht="15" customHeight="1">
      <c r="A871" s="157"/>
      <c r="B871" s="157"/>
      <c r="C871" s="157"/>
    </row>
    <row r="872" spans="1:3" ht="15" customHeight="1">
      <c r="A872" s="157"/>
      <c r="B872" s="157"/>
      <c r="C872" s="157"/>
    </row>
    <row r="873" spans="1:3" ht="15" customHeight="1">
      <c r="A873" s="157"/>
      <c r="B873" s="157"/>
      <c r="C873" s="157"/>
    </row>
    <row r="874" spans="1:3" ht="15" customHeight="1">
      <c r="A874" s="157"/>
      <c r="B874" s="157"/>
      <c r="C874" s="157"/>
    </row>
    <row r="875" spans="1:3" ht="15" customHeight="1">
      <c r="A875" s="157"/>
      <c r="B875" s="157"/>
      <c r="C875" s="157"/>
    </row>
    <row r="876" spans="1:3" ht="15" customHeight="1">
      <c r="A876" s="157"/>
      <c r="B876" s="157"/>
      <c r="C876" s="157"/>
    </row>
    <row r="877" spans="1:3" ht="15" customHeight="1">
      <c r="A877" s="157"/>
      <c r="B877" s="157"/>
      <c r="C877" s="157"/>
    </row>
    <row r="878" spans="1:3" ht="15" customHeight="1">
      <c r="A878" s="157"/>
      <c r="B878" s="157"/>
      <c r="C878" s="157"/>
    </row>
    <row r="879" spans="1:3" ht="15" customHeight="1">
      <c r="A879" s="157"/>
      <c r="B879" s="157"/>
      <c r="C879" s="157"/>
    </row>
    <row r="880" spans="1:3" ht="15" customHeight="1">
      <c r="A880" s="157"/>
      <c r="B880" s="157"/>
      <c r="C880" s="157"/>
    </row>
    <row r="881" spans="1:3" ht="15" customHeight="1">
      <c r="A881" s="157"/>
      <c r="B881" s="157"/>
      <c r="C881" s="157"/>
    </row>
    <row r="882" spans="1:3" ht="15" customHeight="1">
      <c r="A882" s="157"/>
      <c r="B882" s="157"/>
      <c r="C882" s="157"/>
    </row>
    <row r="883" spans="1:3" ht="15" customHeight="1">
      <c r="A883" s="157"/>
      <c r="B883" s="157"/>
      <c r="C883" s="157"/>
    </row>
    <row r="884" spans="1:3" ht="15" customHeight="1">
      <c r="A884" s="157"/>
      <c r="B884" s="157"/>
      <c r="C884" s="157"/>
    </row>
    <row r="885" spans="1:3" ht="15" customHeight="1">
      <c r="A885" s="157"/>
      <c r="B885" s="157"/>
      <c r="C885" s="157"/>
    </row>
    <row r="886" spans="1:3" ht="15" customHeight="1">
      <c r="A886" s="157"/>
      <c r="B886" s="157"/>
      <c r="C886" s="157"/>
    </row>
    <row r="887" spans="1:3" ht="15" customHeight="1">
      <c r="A887" s="157"/>
      <c r="B887" s="157"/>
      <c r="C887" s="157"/>
    </row>
    <row r="888" spans="1:3" ht="15" customHeight="1">
      <c r="A888" s="157"/>
      <c r="B888" s="157"/>
      <c r="C888" s="157"/>
    </row>
    <row r="889" spans="1:3" ht="15" customHeight="1">
      <c r="A889" s="157"/>
      <c r="B889" s="157"/>
      <c r="C889" s="157"/>
    </row>
    <row r="890" spans="1:3" ht="15" customHeight="1">
      <c r="A890" s="157"/>
      <c r="B890" s="157"/>
      <c r="C890" s="157"/>
    </row>
    <row r="891" spans="1:3" ht="15" customHeight="1">
      <c r="A891" s="157"/>
      <c r="B891" s="157"/>
      <c r="C891" s="157"/>
    </row>
    <row r="892" spans="1:3" ht="15" customHeight="1">
      <c r="A892" s="157"/>
      <c r="B892" s="157"/>
      <c r="C892" s="157"/>
    </row>
    <row r="893" spans="1:3" ht="15" customHeight="1">
      <c r="A893" s="157"/>
      <c r="B893" s="157"/>
      <c r="C893" s="157"/>
    </row>
    <row r="894" spans="1:3" ht="15" customHeight="1">
      <c r="A894" s="157"/>
      <c r="B894" s="157"/>
      <c r="C894" s="157"/>
    </row>
    <row r="895" spans="1:3" ht="15" customHeight="1">
      <c r="A895" s="157"/>
      <c r="B895" s="157"/>
      <c r="C895" s="157"/>
    </row>
    <row r="896" spans="1:3" ht="15" customHeight="1">
      <c r="A896" s="157"/>
      <c r="B896" s="157"/>
      <c r="C896" s="157"/>
    </row>
    <row r="897" spans="1:3" ht="15" customHeight="1">
      <c r="A897" s="157"/>
      <c r="B897" s="157"/>
      <c r="C897" s="157"/>
    </row>
    <row r="898" spans="1:3" ht="15" customHeight="1">
      <c r="A898" s="157"/>
      <c r="B898" s="157"/>
      <c r="C898" s="157"/>
    </row>
    <row r="899" spans="1:3" ht="15" customHeight="1">
      <c r="A899" s="157"/>
      <c r="B899" s="157"/>
      <c r="C899" s="157"/>
    </row>
    <row r="900" spans="1:3" ht="15" customHeight="1">
      <c r="A900" s="157"/>
      <c r="B900" s="157"/>
      <c r="C900" s="157"/>
    </row>
    <row r="901" spans="1:3" ht="15" customHeight="1">
      <c r="A901" s="157"/>
      <c r="B901" s="157"/>
      <c r="C901" s="157"/>
    </row>
    <row r="902" spans="1:3" ht="15" customHeight="1">
      <c r="A902" s="157"/>
      <c r="B902" s="157"/>
      <c r="C902" s="157"/>
    </row>
    <row r="903" spans="1:3" ht="15" customHeight="1">
      <c r="A903" s="157"/>
      <c r="B903" s="157"/>
      <c r="C903" s="157"/>
    </row>
    <row r="904" spans="1:3" ht="15" customHeight="1">
      <c r="A904" s="157"/>
      <c r="B904" s="157"/>
      <c r="C904" s="157"/>
    </row>
    <row r="905" spans="1:3" ht="15" customHeight="1">
      <c r="A905" s="157"/>
      <c r="B905" s="157"/>
      <c r="C905" s="157"/>
    </row>
    <row r="906" spans="1:3" ht="15" customHeight="1">
      <c r="A906" s="157"/>
      <c r="B906" s="157"/>
      <c r="C906" s="157"/>
    </row>
    <row r="907" spans="1:3" ht="15" customHeight="1">
      <c r="A907" s="157"/>
      <c r="B907" s="157"/>
      <c r="C907" s="157"/>
    </row>
    <row r="908" spans="1:3" ht="15" customHeight="1">
      <c r="A908" s="157"/>
      <c r="B908" s="157"/>
      <c r="C908" s="157"/>
    </row>
    <row r="909" spans="1:3" ht="15" customHeight="1">
      <c r="A909" s="157"/>
      <c r="B909" s="157"/>
      <c r="C909" s="157"/>
    </row>
    <row r="910" spans="1:3" ht="15" customHeight="1">
      <c r="A910" s="157"/>
      <c r="B910" s="157"/>
      <c r="C910" s="157"/>
    </row>
    <row r="911" spans="1:3" ht="15" customHeight="1">
      <c r="A911" s="157"/>
      <c r="B911" s="157"/>
      <c r="C911" s="157"/>
    </row>
    <row r="912" spans="1:3" ht="15" customHeight="1">
      <c r="A912" s="157"/>
      <c r="B912" s="157"/>
      <c r="C912" s="157"/>
    </row>
    <row r="913" spans="1:3" ht="15" customHeight="1">
      <c r="A913" s="157"/>
      <c r="B913" s="157"/>
      <c r="C913" s="157"/>
    </row>
    <row r="914" spans="1:3" ht="15" customHeight="1">
      <c r="A914" s="157"/>
      <c r="B914" s="157"/>
      <c r="C914" s="157"/>
    </row>
    <row r="915" spans="1:3" ht="15" customHeight="1">
      <c r="A915" s="157"/>
      <c r="B915" s="157"/>
      <c r="C915" s="157"/>
    </row>
    <row r="916" spans="1:3" ht="15" customHeight="1">
      <c r="A916" s="157"/>
      <c r="B916" s="157"/>
      <c r="C916" s="157"/>
    </row>
    <row r="917" spans="1:3" ht="15" customHeight="1">
      <c r="A917" s="157"/>
      <c r="B917" s="157"/>
      <c r="C917" s="157"/>
    </row>
    <row r="918" spans="1:3" ht="15" customHeight="1">
      <c r="A918" s="157"/>
      <c r="B918" s="157"/>
      <c r="C918" s="157"/>
    </row>
    <row r="919" spans="1:3" ht="15" customHeight="1">
      <c r="A919" s="157"/>
      <c r="B919" s="157"/>
      <c r="C919" s="157"/>
    </row>
    <row r="920" spans="1:3" ht="15" customHeight="1">
      <c r="A920" s="157"/>
      <c r="B920" s="157"/>
      <c r="C920" s="157"/>
    </row>
    <row r="921" spans="1:3" ht="15" customHeight="1">
      <c r="A921" s="157"/>
      <c r="B921" s="157"/>
      <c r="C921" s="157"/>
    </row>
    <row r="922" spans="1:3" ht="15" customHeight="1">
      <c r="A922" s="157"/>
      <c r="B922" s="157"/>
      <c r="C922" s="157"/>
    </row>
    <row r="923" spans="1:3" ht="15" customHeight="1">
      <c r="A923" s="157"/>
      <c r="B923" s="157"/>
      <c r="C923" s="157"/>
    </row>
    <row r="924" spans="1:3" ht="15" customHeight="1">
      <c r="A924" s="157"/>
      <c r="B924" s="157"/>
      <c r="C924" s="157"/>
    </row>
    <row r="925" spans="1:3" ht="15" customHeight="1">
      <c r="A925" s="157"/>
      <c r="B925" s="157"/>
      <c r="C925" s="157"/>
    </row>
    <row r="926" spans="1:3" ht="15" customHeight="1">
      <c r="A926" s="157"/>
      <c r="B926" s="157"/>
      <c r="C926" s="157"/>
    </row>
    <row r="927" spans="1:3" ht="15" customHeight="1">
      <c r="A927" s="157"/>
      <c r="B927" s="157"/>
      <c r="C927" s="157"/>
    </row>
    <row r="928" spans="1:3" ht="15" customHeight="1">
      <c r="A928" s="157"/>
      <c r="B928" s="157"/>
      <c r="C928" s="157"/>
    </row>
    <row r="929" spans="1:3" ht="15" customHeight="1">
      <c r="A929" s="157"/>
      <c r="B929" s="157"/>
      <c r="C929" s="157"/>
    </row>
    <row r="930" spans="1:3" ht="15" customHeight="1">
      <c r="A930" s="157"/>
      <c r="B930" s="157"/>
      <c r="C930" s="157"/>
    </row>
    <row r="931" spans="1:3" ht="15" customHeight="1">
      <c r="A931" s="157"/>
      <c r="B931" s="157"/>
      <c r="C931" s="157"/>
    </row>
    <row r="932" spans="1:3" ht="15" customHeight="1">
      <c r="A932" s="157"/>
      <c r="B932" s="157"/>
      <c r="C932" s="157"/>
    </row>
    <row r="933" spans="1:3" ht="15" customHeight="1">
      <c r="A933" s="157"/>
      <c r="B933" s="157"/>
      <c r="C933" s="157"/>
    </row>
    <row r="934" spans="1:3" ht="15" customHeight="1">
      <c r="A934" s="157"/>
      <c r="B934" s="157"/>
      <c r="C934" s="157"/>
    </row>
    <row r="935" spans="1:3" ht="15" customHeight="1">
      <c r="A935" s="157"/>
      <c r="B935" s="157"/>
      <c r="C935" s="157"/>
    </row>
    <row r="936" spans="1:3" ht="15" customHeight="1">
      <c r="A936" s="157"/>
      <c r="B936" s="157"/>
      <c r="C936" s="157"/>
    </row>
    <row r="937" spans="1:3" ht="15" customHeight="1">
      <c r="A937" s="157"/>
      <c r="B937" s="157"/>
      <c r="C937" s="157"/>
    </row>
    <row r="938" spans="1:3" ht="15" customHeight="1">
      <c r="A938" s="157"/>
      <c r="B938" s="157"/>
      <c r="C938" s="157"/>
    </row>
    <row r="939" spans="1:3" ht="15" customHeight="1">
      <c r="A939" s="157"/>
      <c r="B939" s="157"/>
      <c r="C939" s="157"/>
    </row>
    <row r="940" spans="1:3" ht="15" customHeight="1">
      <c r="A940" s="157"/>
      <c r="B940" s="157"/>
      <c r="C940" s="157"/>
    </row>
    <row r="941" spans="1:3" ht="15" customHeight="1">
      <c r="A941" s="157"/>
      <c r="B941" s="157"/>
      <c r="C941" s="157"/>
    </row>
    <row r="942" spans="1:3" ht="15" customHeight="1">
      <c r="A942" s="157"/>
      <c r="B942" s="157"/>
      <c r="C942" s="157"/>
    </row>
    <row r="943" spans="1:3" ht="15" customHeight="1">
      <c r="A943" s="157"/>
      <c r="B943" s="157"/>
      <c r="C943" s="157"/>
    </row>
    <row r="944" spans="1:3" ht="15" customHeight="1">
      <c r="A944" s="157"/>
      <c r="B944" s="157"/>
      <c r="C944" s="157"/>
    </row>
    <row r="945" spans="1:3" ht="15" customHeight="1">
      <c r="A945" s="157"/>
      <c r="B945" s="157"/>
      <c r="C945" s="157"/>
    </row>
    <row r="946" spans="1:3" ht="15" customHeight="1">
      <c r="A946" s="157"/>
      <c r="B946" s="157"/>
      <c r="C946" s="157"/>
    </row>
    <row r="947" spans="1:3" ht="15" customHeight="1">
      <c r="A947" s="157"/>
      <c r="B947" s="157"/>
      <c r="C947" s="157"/>
    </row>
    <row r="948" spans="1:3" ht="15" customHeight="1">
      <c r="A948" s="157"/>
      <c r="B948" s="157"/>
      <c r="C948" s="157"/>
    </row>
    <row r="949" spans="1:3" ht="15" customHeight="1">
      <c r="A949" s="157"/>
      <c r="B949" s="157"/>
      <c r="C949" s="157"/>
    </row>
    <row r="950" spans="1:3" ht="15" customHeight="1">
      <c r="A950" s="157"/>
      <c r="B950" s="157"/>
      <c r="C950" s="157"/>
    </row>
    <row r="951" spans="1:3" ht="15" customHeight="1">
      <c r="A951" s="157"/>
      <c r="B951" s="157"/>
      <c r="C951" s="157"/>
    </row>
    <row r="952" spans="1:3" ht="15" customHeight="1">
      <c r="A952" s="157"/>
      <c r="B952" s="157"/>
      <c r="C952" s="157"/>
    </row>
    <row r="953" spans="1:3" ht="15" customHeight="1">
      <c r="A953" s="157"/>
      <c r="B953" s="157"/>
      <c r="C953" s="157"/>
    </row>
    <row r="954" spans="1:3" ht="15" customHeight="1">
      <c r="A954" s="157"/>
      <c r="B954" s="157"/>
      <c r="C954" s="157"/>
    </row>
    <row r="955" spans="1:3" ht="15" customHeight="1">
      <c r="A955" s="157"/>
      <c r="B955" s="157"/>
      <c r="C955" s="157"/>
    </row>
    <row r="956" spans="1:3" ht="15" customHeight="1">
      <c r="A956" s="157"/>
      <c r="B956" s="157"/>
      <c r="C956" s="157"/>
    </row>
    <row r="957" spans="1:3" ht="15" customHeight="1">
      <c r="A957" s="157"/>
      <c r="B957" s="157"/>
      <c r="C957" s="157"/>
    </row>
    <row r="958" spans="1:3" ht="15" customHeight="1">
      <c r="A958" s="157"/>
      <c r="B958" s="157"/>
      <c r="C958" s="157"/>
    </row>
    <row r="959" spans="1:3" ht="15" customHeight="1">
      <c r="A959" s="157"/>
      <c r="B959" s="157"/>
      <c r="C959" s="157"/>
    </row>
    <row r="960" spans="1:3" ht="15" customHeight="1">
      <c r="A960" s="157"/>
      <c r="B960" s="157"/>
      <c r="C960" s="157"/>
    </row>
    <row r="961" spans="1:3" ht="15" customHeight="1">
      <c r="A961" s="157"/>
      <c r="B961" s="157"/>
      <c r="C961" s="157"/>
    </row>
    <row r="962" spans="1:3" ht="15" customHeight="1">
      <c r="A962" s="157"/>
      <c r="B962" s="157"/>
      <c r="C962" s="157"/>
    </row>
    <row r="963" spans="1:3" ht="15" customHeight="1">
      <c r="A963" s="157"/>
      <c r="B963" s="157"/>
      <c r="C963" s="157"/>
    </row>
    <row r="964" spans="1:3" ht="15" customHeight="1">
      <c r="A964" s="157"/>
      <c r="B964" s="157"/>
      <c r="C964" s="157"/>
    </row>
    <row r="965" spans="1:3" ht="15" customHeight="1">
      <c r="A965" s="157"/>
      <c r="B965" s="157"/>
      <c r="C965" s="157"/>
    </row>
    <row r="966" spans="1:3" ht="15" customHeight="1">
      <c r="A966" s="157"/>
      <c r="B966" s="157"/>
      <c r="C966" s="157"/>
    </row>
    <row r="967" spans="1:3" ht="15" customHeight="1">
      <c r="A967" s="157"/>
      <c r="B967" s="157"/>
      <c r="C967" s="157"/>
    </row>
    <row r="968" spans="1:3" ht="15" customHeight="1">
      <c r="A968" s="157"/>
      <c r="B968" s="157"/>
      <c r="C968" s="157"/>
    </row>
    <row r="969" spans="1:3" ht="15" customHeight="1">
      <c r="A969" s="157"/>
      <c r="B969" s="157"/>
      <c r="C969" s="157"/>
    </row>
    <row r="970" spans="1:3" ht="15" customHeight="1">
      <c r="A970" s="157"/>
      <c r="B970" s="157"/>
      <c r="C970" s="157"/>
    </row>
    <row r="971" spans="1:3" ht="15" customHeight="1">
      <c r="A971" s="157"/>
      <c r="B971" s="157"/>
      <c r="C971" s="157"/>
    </row>
    <row r="972" spans="1:3" ht="15" customHeight="1">
      <c r="A972" s="157"/>
      <c r="B972" s="157"/>
      <c r="C972" s="157"/>
    </row>
    <row r="973" spans="1:3" ht="15" customHeight="1">
      <c r="A973" s="157"/>
      <c r="B973" s="157"/>
      <c r="C973" s="157"/>
    </row>
    <row r="974" spans="1:3" ht="15" customHeight="1">
      <c r="A974" s="157"/>
      <c r="B974" s="157"/>
      <c r="C974" s="157"/>
    </row>
    <row r="975" spans="1:3" ht="15" customHeight="1">
      <c r="A975" s="157"/>
      <c r="B975" s="157"/>
      <c r="C975" s="157"/>
    </row>
    <row r="976" spans="1:3" ht="15" customHeight="1">
      <c r="A976" s="157"/>
      <c r="B976" s="157"/>
      <c r="C976" s="157"/>
    </row>
    <row r="977" spans="1:3" ht="15" customHeight="1">
      <c r="A977" s="157"/>
      <c r="B977" s="157"/>
      <c r="C977" s="157"/>
    </row>
    <row r="978" spans="1:3" ht="15" customHeight="1">
      <c r="A978" s="157"/>
      <c r="B978" s="157"/>
      <c r="C978" s="157"/>
    </row>
    <row r="979" spans="1:3" ht="15" customHeight="1">
      <c r="A979" s="157"/>
      <c r="B979" s="157"/>
      <c r="C979" s="157"/>
    </row>
    <row r="980" spans="1:3" ht="15" customHeight="1">
      <c r="A980" s="157"/>
      <c r="B980" s="157"/>
      <c r="C980" s="157"/>
    </row>
    <row r="981" spans="1:3" ht="15" customHeight="1">
      <c r="A981" s="157"/>
      <c r="B981" s="157"/>
      <c r="C981" s="157"/>
    </row>
    <row r="982" spans="1:3" ht="15" customHeight="1">
      <c r="A982" s="157"/>
      <c r="B982" s="157"/>
      <c r="C982" s="157"/>
    </row>
    <row r="983" spans="1:3" ht="15" customHeight="1">
      <c r="A983" s="157"/>
      <c r="B983" s="157"/>
      <c r="C983" s="157"/>
    </row>
    <row r="984" spans="1:3" ht="15" customHeight="1">
      <c r="A984" s="157"/>
      <c r="B984" s="157"/>
      <c r="C984" s="157"/>
    </row>
    <row r="985" spans="1:3" ht="15" customHeight="1">
      <c r="A985" s="157"/>
      <c r="B985" s="157"/>
      <c r="C985" s="157"/>
    </row>
    <row r="986" spans="1:3" ht="15" customHeight="1">
      <c r="A986" s="157"/>
      <c r="B986" s="157"/>
      <c r="C986" s="157"/>
    </row>
    <row r="987" spans="1:3" ht="15" customHeight="1">
      <c r="A987" s="157"/>
      <c r="B987" s="157"/>
      <c r="C987" s="157"/>
    </row>
    <row r="988" spans="1:3" ht="15" customHeight="1">
      <c r="A988" s="157"/>
      <c r="B988" s="157"/>
      <c r="C988" s="157"/>
    </row>
    <row r="989" spans="1:3" ht="15" customHeight="1">
      <c r="A989" s="157"/>
      <c r="B989" s="157"/>
      <c r="C989" s="157"/>
    </row>
    <row r="990" spans="1:3" ht="15" customHeight="1">
      <c r="A990" s="157"/>
      <c r="B990" s="157"/>
      <c r="C990" s="157"/>
    </row>
    <row r="991" spans="1:3" ht="15" customHeight="1">
      <c r="A991" s="157"/>
      <c r="B991" s="157"/>
      <c r="C991" s="157"/>
    </row>
    <row r="992" spans="1:3" ht="15" customHeight="1">
      <c r="A992" s="157"/>
      <c r="B992" s="157"/>
      <c r="C992" s="157"/>
    </row>
    <row r="993" spans="1:3" ht="15" customHeight="1">
      <c r="A993" s="157"/>
      <c r="B993" s="157"/>
      <c r="C993" s="157"/>
    </row>
    <row r="994" spans="1:3" ht="15" customHeight="1">
      <c r="A994" s="157"/>
      <c r="B994" s="157"/>
      <c r="C994" s="157"/>
    </row>
    <row r="995" spans="1:3" ht="15" customHeight="1">
      <c r="A995" s="157"/>
      <c r="B995" s="157"/>
      <c r="C995" s="157"/>
    </row>
    <row r="996" spans="1:3" ht="15" customHeight="1">
      <c r="A996" s="157"/>
      <c r="B996" s="157"/>
      <c r="C996" s="157"/>
    </row>
    <row r="997" spans="1:3" ht="15" customHeight="1">
      <c r="A997" s="157"/>
      <c r="B997" s="157"/>
      <c r="C997" s="157"/>
    </row>
    <row r="998" spans="1:3" ht="15" customHeight="1">
      <c r="A998" s="157"/>
      <c r="B998" s="157"/>
      <c r="C998" s="157"/>
    </row>
    <row r="999" spans="1:3" ht="15" customHeight="1">
      <c r="A999" s="157"/>
      <c r="B999" s="157"/>
      <c r="C999" s="157"/>
    </row>
    <row r="1000" spans="1:3" ht="15" customHeight="1">
      <c r="A1000" s="157"/>
      <c r="B1000" s="157"/>
      <c r="C1000" s="157"/>
    </row>
    <row r="1001" spans="1:3" ht="15" customHeight="1">
      <c r="A1001" s="157"/>
      <c r="B1001" s="157"/>
      <c r="C1001" s="157"/>
    </row>
    <row r="1002" spans="1:3" ht="15" customHeight="1">
      <c r="A1002" s="157"/>
      <c r="B1002" s="157"/>
      <c r="C1002" s="157"/>
    </row>
    <row r="1003" spans="1:3" ht="15" customHeight="1">
      <c r="A1003" s="157"/>
      <c r="B1003" s="157"/>
      <c r="C1003" s="157"/>
    </row>
    <row r="1004" spans="1:3" ht="15" customHeight="1">
      <c r="A1004" s="157"/>
      <c r="B1004" s="157"/>
      <c r="C1004" s="157"/>
    </row>
    <row r="1005" spans="1:3" ht="15" customHeight="1">
      <c r="A1005" s="157"/>
      <c r="B1005" s="157"/>
      <c r="C1005" s="157"/>
    </row>
    <row r="1006" spans="1:3" ht="15" customHeight="1">
      <c r="A1006" s="157"/>
      <c r="B1006" s="157"/>
      <c r="C1006" s="157"/>
    </row>
    <row r="1007" spans="1:3" ht="15" customHeight="1">
      <c r="A1007" s="157"/>
      <c r="B1007" s="157"/>
      <c r="C1007" s="157"/>
    </row>
    <row r="1008" spans="1:3" ht="15" customHeight="1">
      <c r="A1008" s="157"/>
      <c r="B1008" s="157"/>
      <c r="C1008" s="157"/>
    </row>
    <row r="1009" spans="1:3" ht="15" customHeight="1">
      <c r="A1009" s="157"/>
      <c r="B1009" s="157"/>
      <c r="C1009" s="157"/>
    </row>
    <row r="1010" spans="1:3" ht="15" customHeight="1">
      <c r="A1010" s="157"/>
      <c r="B1010" s="157"/>
      <c r="C1010" s="157"/>
    </row>
    <row r="1011" spans="1:3" ht="15" customHeight="1">
      <c r="A1011" s="157"/>
      <c r="B1011" s="157"/>
      <c r="C1011" s="157"/>
    </row>
    <row r="1012" spans="1:3" ht="15" customHeight="1">
      <c r="A1012" s="157"/>
      <c r="B1012" s="157"/>
      <c r="C1012" s="157"/>
    </row>
    <row r="1013" spans="1:3" ht="15" customHeight="1">
      <c r="A1013" s="157"/>
      <c r="B1013" s="157"/>
      <c r="C1013" s="157"/>
    </row>
    <row r="1014" spans="1:3" ht="15" customHeight="1">
      <c r="A1014" s="157"/>
      <c r="B1014" s="157"/>
      <c r="C1014" s="157"/>
    </row>
    <row r="1015" spans="1:3" ht="15" customHeight="1">
      <c r="A1015" s="157"/>
      <c r="B1015" s="157"/>
      <c r="C1015" s="157"/>
    </row>
    <row r="1016" spans="1:3" ht="15" customHeight="1">
      <c r="A1016" s="157"/>
      <c r="B1016" s="157"/>
      <c r="C1016" s="157"/>
    </row>
    <row r="1017" spans="1:3" ht="15" customHeight="1">
      <c r="A1017" s="157"/>
      <c r="B1017" s="157"/>
      <c r="C1017" s="157"/>
    </row>
    <row r="1018" spans="1:3" ht="15" customHeight="1">
      <c r="A1018" s="157"/>
      <c r="B1018" s="157"/>
      <c r="C1018" s="157"/>
    </row>
    <row r="1019" spans="1:3" ht="15" customHeight="1">
      <c r="A1019" s="157"/>
      <c r="B1019" s="157"/>
      <c r="C1019" s="157"/>
    </row>
    <row r="1020" spans="1:3" ht="15" customHeight="1">
      <c r="A1020" s="157"/>
      <c r="B1020" s="157"/>
      <c r="C1020" s="157"/>
    </row>
    <row r="1021" spans="1:3" ht="15" customHeight="1">
      <c r="A1021" s="157"/>
      <c r="B1021" s="157"/>
      <c r="C1021" s="157"/>
    </row>
    <row r="1022" spans="1:3" ht="15" customHeight="1">
      <c r="A1022" s="157"/>
      <c r="B1022" s="157"/>
      <c r="C1022" s="157"/>
    </row>
  </sheetData>
  <sheetProtection password="D0BF" sheet="1"/>
  <mergeCells count="10">
    <mergeCell ref="E16:E22"/>
    <mergeCell ref="C6:D6"/>
    <mergeCell ref="C7:D7"/>
    <mergeCell ref="C12:D12"/>
    <mergeCell ref="C2:D2"/>
    <mergeCell ref="C4:D4"/>
    <mergeCell ref="B3:D3"/>
    <mergeCell ref="F8:G8"/>
    <mergeCell ref="C5:D5"/>
    <mergeCell ref="C11:D11"/>
  </mergeCells>
  <dataValidations count="1">
    <dataValidation type="list" allowBlank="1" showInputMessage="1" showErrorMessage="1" sqref="B11">
      <formula1>"1,2,3"</formula1>
    </dataValidation>
  </dataValidation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Y38"/>
  <sheetViews>
    <sheetView zoomScalePageLayoutView="0" workbookViewId="0" topLeftCell="A1">
      <selection activeCell="U12" sqref="U12:V12"/>
    </sheetView>
  </sheetViews>
  <sheetFormatPr defaultColWidth="9.140625" defaultRowHeight="15" customHeight="1"/>
  <cols>
    <col min="1" max="1" width="4.140625" style="3" customWidth="1"/>
    <col min="2" max="2" width="30.57421875" style="3" customWidth="1"/>
    <col min="3" max="3" width="15.28125" style="3" customWidth="1"/>
    <col min="4" max="4" width="9.8515625" style="3" customWidth="1"/>
    <col min="5" max="5" width="3.8515625" style="3" customWidth="1"/>
    <col min="6" max="7" width="3.7109375" style="3" customWidth="1"/>
    <col min="8" max="8" width="4.140625" style="3" customWidth="1"/>
    <col min="9" max="9" width="3.421875" style="3" customWidth="1"/>
    <col min="10" max="10" width="9.8515625" style="3" customWidth="1"/>
    <col min="11" max="11" width="5.28125" style="3" customWidth="1"/>
    <col min="12" max="12" width="4.421875" style="3" customWidth="1"/>
    <col min="13" max="13" width="5.140625" style="3" customWidth="1"/>
    <col min="14" max="14" width="5.00390625" style="3" customWidth="1"/>
    <col min="15" max="15" width="3.421875" style="3" customWidth="1"/>
    <col min="16" max="16" width="2.8515625" style="3" customWidth="1"/>
    <col min="17" max="17" width="7.421875" style="3" customWidth="1"/>
    <col min="18" max="18" width="6.8515625" style="3" customWidth="1"/>
    <col min="19" max="19" width="6.00390625" style="3" customWidth="1"/>
    <col min="20" max="20" width="6.7109375" style="3" customWidth="1"/>
    <col min="21" max="21" width="9.28125" style="3" customWidth="1"/>
    <col min="22" max="22" width="10.57421875" style="3" customWidth="1"/>
    <col min="23" max="23" width="9.140625" style="3" customWidth="1"/>
    <col min="24" max="24" width="10.140625" style="3" customWidth="1"/>
  </cols>
  <sheetData>
    <row r="1" spans="1:22" ht="15.75" customHeight="1">
      <c r="A1" s="324" t="s">
        <v>83</v>
      </c>
      <c r="B1" s="324"/>
      <c r="C1" s="324"/>
      <c r="D1" s="324"/>
      <c r="E1" s="324"/>
      <c r="F1" s="324"/>
      <c r="G1" s="324"/>
      <c r="H1" s="324"/>
      <c r="I1" s="324"/>
      <c r="J1" s="324"/>
      <c r="K1" s="324"/>
      <c r="L1" s="324"/>
      <c r="M1" s="324"/>
      <c r="N1" s="324"/>
      <c r="O1" s="324"/>
      <c r="P1" s="324"/>
      <c r="Q1" s="324"/>
      <c r="R1" s="324"/>
      <c r="S1" s="324"/>
      <c r="T1" s="324"/>
      <c r="U1" s="324"/>
      <c r="V1" s="324"/>
    </row>
    <row r="2" spans="1:22" ht="15" customHeight="1">
      <c r="A2" s="64"/>
      <c r="B2" s="64"/>
      <c r="C2" s="64"/>
      <c r="D2" s="64"/>
      <c r="E2" s="64"/>
      <c r="F2" s="64"/>
      <c r="G2" s="64"/>
      <c r="H2" s="64"/>
      <c r="I2" s="64"/>
      <c r="J2" s="65">
        <f>'proje ve personel bilgileri'!B11</f>
        <v>1</v>
      </c>
      <c r="K2" s="64" t="s">
        <v>234</v>
      </c>
      <c r="L2" s="64"/>
      <c r="M2" s="64"/>
      <c r="N2" s="64"/>
      <c r="O2" s="64"/>
      <c r="P2" s="64"/>
      <c r="Q2" s="64"/>
      <c r="R2" s="64"/>
      <c r="S2" s="64"/>
      <c r="T2" s="64"/>
      <c r="U2" s="64"/>
      <c r="V2" s="64"/>
    </row>
    <row r="3" ht="18.75" customHeight="1">
      <c r="U3" s="10" t="s">
        <v>84</v>
      </c>
    </row>
    <row r="4" spans="1:22" ht="15.75" customHeight="1">
      <c r="A4" s="359" t="s">
        <v>85</v>
      </c>
      <c r="B4" s="360"/>
      <c r="C4" s="361"/>
      <c r="D4" s="362">
        <f>'proje ve personel bilgileri'!$B$2</f>
        <v>0</v>
      </c>
      <c r="E4" s="363"/>
      <c r="F4" s="363"/>
      <c r="G4" s="363"/>
      <c r="H4" s="363"/>
      <c r="I4" s="363"/>
      <c r="J4" s="363"/>
      <c r="K4" s="363"/>
      <c r="L4" s="363"/>
      <c r="M4" s="363"/>
      <c r="N4" s="363"/>
      <c r="O4" s="363"/>
      <c r="P4" s="363"/>
      <c r="Q4" s="363"/>
      <c r="R4" s="363"/>
      <c r="S4" s="363"/>
      <c r="T4" s="363"/>
      <c r="U4" s="363"/>
      <c r="V4" s="364"/>
    </row>
    <row r="5" spans="1:22" ht="15.75" customHeight="1">
      <c r="A5" s="359" t="s">
        <v>86</v>
      </c>
      <c r="B5" s="360"/>
      <c r="C5" s="361"/>
      <c r="D5" s="362">
        <f>'proje ve personel bilgileri'!$B$3</f>
        <v>0</v>
      </c>
      <c r="E5" s="363"/>
      <c r="F5" s="363"/>
      <c r="G5" s="363"/>
      <c r="H5" s="363"/>
      <c r="I5" s="363"/>
      <c r="J5" s="363"/>
      <c r="K5" s="363"/>
      <c r="L5" s="363"/>
      <c r="M5" s="363"/>
      <c r="N5" s="363"/>
      <c r="O5" s="363"/>
      <c r="P5" s="363"/>
      <c r="Q5" s="363"/>
      <c r="R5" s="363"/>
      <c r="S5" s="363"/>
      <c r="T5" s="363"/>
      <c r="U5" s="363"/>
      <c r="V5" s="364"/>
    </row>
    <row r="6" spans="1:22" ht="12.75" customHeight="1">
      <c r="A6" s="387" t="s">
        <v>87</v>
      </c>
      <c r="B6" s="388"/>
      <c r="C6" s="389"/>
      <c r="D6" s="367"/>
      <c r="E6" s="365"/>
      <c r="F6" s="365"/>
      <c r="G6" s="365"/>
      <c r="H6" s="365"/>
      <c r="I6" s="365"/>
      <c r="J6" s="365"/>
      <c r="K6" s="365"/>
      <c r="L6" s="365"/>
      <c r="M6" s="365"/>
      <c r="N6" s="365"/>
      <c r="O6" s="365"/>
      <c r="P6" s="365"/>
      <c r="Q6" s="365"/>
      <c r="R6" s="365"/>
      <c r="S6" s="365"/>
      <c r="T6" s="365"/>
      <c r="U6" s="365"/>
      <c r="V6" s="385"/>
    </row>
    <row r="7" spans="1:22" ht="15.75" customHeight="1">
      <c r="A7" s="390"/>
      <c r="B7" s="391"/>
      <c r="C7" s="392"/>
      <c r="D7" s="368"/>
      <c r="E7" s="366"/>
      <c r="F7" s="366"/>
      <c r="G7" s="366"/>
      <c r="H7" s="366"/>
      <c r="I7" s="366"/>
      <c r="J7" s="366"/>
      <c r="K7" s="366"/>
      <c r="L7" s="366"/>
      <c r="M7" s="366"/>
      <c r="N7" s="366"/>
      <c r="O7" s="366"/>
      <c r="P7" s="366"/>
      <c r="Q7" s="366"/>
      <c r="R7" s="366"/>
      <c r="S7" s="366"/>
      <c r="T7" s="366"/>
      <c r="U7" s="366"/>
      <c r="V7" s="386"/>
    </row>
    <row r="8" spans="1:22" ht="15.75" customHeight="1">
      <c r="A8" s="359" t="s">
        <v>88</v>
      </c>
      <c r="B8" s="360"/>
      <c r="C8" s="361"/>
      <c r="D8" s="264">
        <f>'proje ve personel bilgileri'!B5</f>
        <v>0</v>
      </c>
      <c r="E8" s="250"/>
      <c r="F8" s="250"/>
      <c r="G8" s="250"/>
      <c r="H8" s="250"/>
      <c r="I8" s="250"/>
      <c r="J8" s="374"/>
      <c r="K8" s="374"/>
      <c r="L8" s="374"/>
      <c r="M8" s="374"/>
      <c r="N8" s="374"/>
      <c r="O8" s="374"/>
      <c r="P8" s="374"/>
      <c r="Q8" s="374"/>
      <c r="R8" s="374"/>
      <c r="S8" s="374"/>
      <c r="T8" s="374"/>
      <c r="U8" s="374"/>
      <c r="V8" s="251"/>
    </row>
    <row r="9" spans="1:22" ht="22.5" customHeight="1">
      <c r="A9" s="376" t="s">
        <v>51</v>
      </c>
      <c r="B9" s="376" t="s">
        <v>9</v>
      </c>
      <c r="C9" s="376" t="s">
        <v>89</v>
      </c>
      <c r="D9" s="376" t="s">
        <v>90</v>
      </c>
      <c r="E9" s="369" t="s">
        <v>91</v>
      </c>
      <c r="F9" s="381"/>
      <c r="G9" s="381"/>
      <c r="H9" s="381"/>
      <c r="I9" s="370"/>
      <c r="J9" s="376" t="s">
        <v>92</v>
      </c>
      <c r="K9" s="369" t="s">
        <v>93</v>
      </c>
      <c r="L9" s="370"/>
      <c r="M9" s="395" t="s">
        <v>94</v>
      </c>
      <c r="N9" s="396"/>
      <c r="O9" s="369" t="s">
        <v>95</v>
      </c>
      <c r="P9" s="370"/>
      <c r="Q9" s="369" t="s">
        <v>96</v>
      </c>
      <c r="R9" s="370"/>
      <c r="S9" s="369" t="s">
        <v>97</v>
      </c>
      <c r="T9" s="370"/>
      <c r="U9" s="369" t="s">
        <v>98</v>
      </c>
      <c r="V9" s="370"/>
    </row>
    <row r="10" spans="1:22" ht="39.75" customHeight="1">
      <c r="A10" s="377"/>
      <c r="B10" s="377"/>
      <c r="C10" s="377"/>
      <c r="D10" s="377"/>
      <c r="E10" s="382" t="s">
        <v>99</v>
      </c>
      <c r="F10" s="383"/>
      <c r="G10" s="383"/>
      <c r="H10" s="383"/>
      <c r="I10" s="384"/>
      <c r="J10" s="377"/>
      <c r="K10" s="371"/>
      <c r="L10" s="372"/>
      <c r="M10" s="397"/>
      <c r="N10" s="398"/>
      <c r="O10" s="371"/>
      <c r="P10" s="372"/>
      <c r="Q10" s="371"/>
      <c r="R10" s="372"/>
      <c r="S10" s="371"/>
      <c r="T10" s="372"/>
      <c r="U10" s="371"/>
      <c r="V10" s="372"/>
    </row>
    <row r="11" spans="1:22" ht="50.25" customHeight="1">
      <c r="A11" s="377"/>
      <c r="B11" s="377"/>
      <c r="C11" s="377"/>
      <c r="D11" s="377"/>
      <c r="E11" s="16" t="s">
        <v>100</v>
      </c>
      <c r="F11" s="16" t="s">
        <v>101</v>
      </c>
      <c r="G11" s="16" t="s">
        <v>102</v>
      </c>
      <c r="H11" s="17" t="s">
        <v>103</v>
      </c>
      <c r="I11" s="16" t="s">
        <v>104</v>
      </c>
      <c r="J11" s="377"/>
      <c r="K11" s="371"/>
      <c r="L11" s="372"/>
      <c r="M11" s="378" t="s">
        <v>105</v>
      </c>
      <c r="N11" s="379"/>
      <c r="O11" s="378" t="s">
        <v>106</v>
      </c>
      <c r="P11" s="380"/>
      <c r="Q11" s="371"/>
      <c r="R11" s="372"/>
      <c r="S11" s="371"/>
      <c r="T11" s="372"/>
      <c r="U11" s="371"/>
      <c r="V11" s="372"/>
    </row>
    <row r="12" spans="1:25" ht="15.75" customHeight="1">
      <c r="A12" s="18">
        <v>1</v>
      </c>
      <c r="B12" s="252" t="str">
        <f>IF('proje ve personel bilgileri'!A15&lt;&gt;0,('proje ve personel bilgileri'!A15)," ")</f>
        <v> </v>
      </c>
      <c r="C12" s="252" t="str">
        <f>IF('proje ve personel bilgileri'!A15&lt;&gt;0,('proje ve personel bilgileri'!B15)," ")</f>
        <v> </v>
      </c>
      <c r="D12" s="19"/>
      <c r="E12" s="20"/>
      <c r="F12" s="20"/>
      <c r="G12" s="20"/>
      <c r="H12" s="20"/>
      <c r="I12" s="20"/>
      <c r="J12" s="21"/>
      <c r="K12" s="356" t="str">
        <f>IF(J12&lt;&gt;0,DAYS360(J12,'proje ve personel bilgileri'!$B$5)/30," ")</f>
        <v> </v>
      </c>
      <c r="L12" s="356"/>
      <c r="M12" s="354" t="str">
        <f>IF('proje ve personel bilgileri'!A15&lt;&gt;0,('proje ve personel bilgileri'!$B$12)," ")</f>
        <v> </v>
      </c>
      <c r="N12" s="354"/>
      <c r="O12" s="357">
        <f>IF('proje ve personel bilgileri'!$B$4=1512,(IF(E12&lt;&gt;0,2,IF(F12&lt;&gt;0,2,IF(G12&lt;&gt;0,IF(AND(J12&lt;&gt;0,K12&gt;=48),4,3),IF(H12&lt;&gt;0,IF(AND(J12&lt;&gt;0,K12&gt;=48),4,3),IF(I12&lt;&gt;0,7,0)))))),IF('proje ve personel bilgileri'!$B$4=1511,(IF(E12&lt;&gt;0,4,IF(F12&lt;&gt;0,5,IF(G12&lt;&gt;0,IF(AND(J12&lt;&gt;0,K12&gt;=48),12,8),IF(H12&lt;&gt;0,IF(AND(J12&lt;&gt;0,K12&gt;=48),12,8),IF(I12&lt;&gt;0,14,0)))))),(IF(E12&lt;&gt;0,3,IF(F12&lt;&gt;0,4,IF(G12&lt;&gt;0,IF(AND(J12&lt;&gt;0,K12&gt;=48),10,6),IF(H12&lt;&gt;0,IF(AND(J12&lt;&gt;0,K12&gt;=48),10,6),IF(I12&lt;&gt;0,12,0))))))))</f>
        <v>0</v>
      </c>
      <c r="P12" s="358"/>
      <c r="Q12" s="354" t="str">
        <f>IF('proje ve personel bilgileri'!A15&lt;&gt;0,(M12*O12)," ")</f>
        <v> </v>
      </c>
      <c r="R12" s="354"/>
      <c r="S12" s="354" t="str">
        <f>IF('proje ve personel bilgileri'!A15&lt;&gt;0,'G011B'!S10," ")</f>
        <v> </v>
      </c>
      <c r="T12" s="344"/>
      <c r="U12" s="354" t="str">
        <f>IF('proje ve personel bilgileri'!A15&lt;&gt;0,MIN(Q12,S12)," ")</f>
        <v> </v>
      </c>
      <c r="V12" s="355"/>
      <c r="Y12" s="57"/>
    </row>
    <row r="13" spans="1:25" ht="15.75" customHeight="1">
      <c r="A13" s="22">
        <v>2</v>
      </c>
      <c r="B13" s="252" t="str">
        <f>IF('proje ve personel bilgileri'!A16&lt;&gt;0,('proje ve personel bilgileri'!A16)," ")</f>
        <v> </v>
      </c>
      <c r="C13" s="252" t="str">
        <f>IF('proje ve personel bilgileri'!A16&lt;&gt;0,('proje ve personel bilgileri'!B16)," ")</f>
        <v> </v>
      </c>
      <c r="D13" s="23"/>
      <c r="E13" s="24"/>
      <c r="F13" s="24"/>
      <c r="G13" s="24"/>
      <c r="H13" s="24"/>
      <c r="I13" s="24"/>
      <c r="J13" s="21"/>
      <c r="K13" s="356" t="str">
        <f>IF(J13&lt;&gt;0,DAYS360(J13,'proje ve personel bilgileri'!$B$5)/30," ")</f>
        <v> </v>
      </c>
      <c r="L13" s="356"/>
      <c r="M13" s="354" t="str">
        <f>IF('proje ve personel bilgileri'!A16&lt;&gt;0,('proje ve personel bilgileri'!$B$12)," ")</f>
        <v> </v>
      </c>
      <c r="N13" s="354"/>
      <c r="O13" s="357">
        <f>IF('proje ve personel bilgileri'!$B$4=1512,(IF(E13&lt;&gt;0,2,IF(F13&lt;&gt;0,2,IF(G13&lt;&gt;0,IF(AND(J13&lt;&gt;0,K13&gt;=48),4,3),IF(H13&lt;&gt;0,IF(AND(J13&lt;&gt;0,K13&gt;=48),4,3),IF(I13&lt;&gt;0,7,0)))))),IF('proje ve personel bilgileri'!$B$4=1511,(IF(E13&lt;&gt;0,4,IF(F13&lt;&gt;0,5,IF(G13&lt;&gt;0,IF(AND(J13&lt;&gt;0,K13&gt;=48),12,8),IF(H13&lt;&gt;0,IF(AND(J13&lt;&gt;0,K13&gt;=48),12,8),IF(I13&lt;&gt;0,14,0)))))),(IF(E13&lt;&gt;0,3,IF(F13&lt;&gt;0,4,IF(G13&lt;&gt;0,IF(AND(J13&lt;&gt;0,K13&gt;=48),10,6),IF(H13&lt;&gt;0,IF(AND(J13&lt;&gt;0,K13&gt;=48),10,6),IF(I13&lt;&gt;0,12,0))))))))</f>
        <v>0</v>
      </c>
      <c r="P13" s="358"/>
      <c r="Q13" s="354" t="str">
        <f>IF('proje ve personel bilgileri'!A16&lt;&gt;0,(M13*O13)," ")</f>
        <v> </v>
      </c>
      <c r="R13" s="354"/>
      <c r="S13" s="354" t="str">
        <f>IF('proje ve personel bilgileri'!A16&lt;&gt;0,'G011B'!S11," ")</f>
        <v> </v>
      </c>
      <c r="T13" s="344"/>
      <c r="U13" s="354" t="str">
        <f>IF('proje ve personel bilgileri'!A16&lt;&gt;0,MIN(Q13,S13)," ")</f>
        <v> </v>
      </c>
      <c r="V13" s="355"/>
      <c r="Y13" s="57"/>
    </row>
    <row r="14" spans="1:25" ht="15.75" customHeight="1">
      <c r="A14" s="22">
        <v>3</v>
      </c>
      <c r="B14" s="252" t="str">
        <f>IF('proje ve personel bilgileri'!A17&lt;&gt;0,('proje ve personel bilgileri'!A17)," ")</f>
        <v> </v>
      </c>
      <c r="C14" s="252" t="str">
        <f>IF('proje ve personel bilgileri'!A17&lt;&gt;0,('proje ve personel bilgileri'!B17)," ")</f>
        <v> </v>
      </c>
      <c r="D14" s="23"/>
      <c r="E14" s="24"/>
      <c r="F14" s="24"/>
      <c r="G14" s="24"/>
      <c r="H14" s="24"/>
      <c r="I14" s="24"/>
      <c r="J14" s="21"/>
      <c r="K14" s="356" t="str">
        <f>IF(J14&lt;&gt;0,DAYS360(J14,'proje ve personel bilgileri'!$B$5)/30," ")</f>
        <v> </v>
      </c>
      <c r="L14" s="356"/>
      <c r="M14" s="354" t="str">
        <f>IF('proje ve personel bilgileri'!A17&lt;&gt;0,('proje ve personel bilgileri'!$B$12)," ")</f>
        <v> </v>
      </c>
      <c r="N14" s="354"/>
      <c r="O14" s="357">
        <f>IF('proje ve personel bilgileri'!$B$4=1512,(IF(E14&lt;&gt;0,2,IF(F14&lt;&gt;0,2,IF(G14&lt;&gt;0,IF(AND(J14&lt;&gt;0,K14&gt;=48),4,3),IF(H14&lt;&gt;0,IF(AND(J14&lt;&gt;0,K14&gt;=48),4,3),IF(I14&lt;&gt;0,7,0)))))),IF('proje ve personel bilgileri'!$B$4=1511,(IF(E14&lt;&gt;0,4,IF(F14&lt;&gt;0,5,IF(G14&lt;&gt;0,IF(AND(J14&lt;&gt;0,K14&gt;=48),12,8),IF(H14&lt;&gt;0,IF(AND(J14&lt;&gt;0,K14&gt;=48),12,8),IF(I14&lt;&gt;0,14,0)))))),(IF(E14&lt;&gt;0,3,IF(F14&lt;&gt;0,4,IF(G14&lt;&gt;0,IF(AND(J14&lt;&gt;0,K14&gt;=48),10,6),IF(H14&lt;&gt;0,IF(AND(J14&lt;&gt;0,K14&gt;=48),10,6),IF(I14&lt;&gt;0,12,0))))))))</f>
        <v>0</v>
      </c>
      <c r="P14" s="358"/>
      <c r="Q14" s="354" t="str">
        <f>IF('proje ve personel bilgileri'!A17&lt;&gt;0,(M14*O14)," ")</f>
        <v> </v>
      </c>
      <c r="R14" s="354"/>
      <c r="S14" s="354" t="str">
        <f>IF('proje ve personel bilgileri'!A17&lt;&gt;0,'G011B'!S12," ")</f>
        <v> </v>
      </c>
      <c r="T14" s="344"/>
      <c r="U14" s="354" t="str">
        <f>IF('proje ve personel bilgileri'!A17&lt;&gt;0,MIN(Q14,S14)," ")</f>
        <v> </v>
      </c>
      <c r="V14" s="355"/>
      <c r="Y14" s="57"/>
    </row>
    <row r="15" spans="1:25" ht="15.75" customHeight="1">
      <c r="A15" s="22">
        <v>4</v>
      </c>
      <c r="B15" s="252" t="str">
        <f>IF('proje ve personel bilgileri'!A18&lt;&gt;0,('proje ve personel bilgileri'!A18)," ")</f>
        <v> </v>
      </c>
      <c r="C15" s="252" t="str">
        <f>IF('proje ve personel bilgileri'!A18&lt;&gt;0,('proje ve personel bilgileri'!B18)," ")</f>
        <v> </v>
      </c>
      <c r="D15" s="23"/>
      <c r="E15" s="24"/>
      <c r="F15" s="24"/>
      <c r="G15" s="24"/>
      <c r="H15" s="24"/>
      <c r="I15" s="24"/>
      <c r="J15" s="21"/>
      <c r="K15" s="356" t="str">
        <f>IF(J15&lt;&gt;0,DAYS360(J15,'proje ve personel bilgileri'!$B$5)/30," ")</f>
        <v> </v>
      </c>
      <c r="L15" s="356"/>
      <c r="M15" s="354" t="str">
        <f>IF('proje ve personel bilgileri'!A18&lt;&gt;0,('proje ve personel bilgileri'!$B$12)," ")</f>
        <v> </v>
      </c>
      <c r="N15" s="354"/>
      <c r="O15" s="357">
        <f>IF('proje ve personel bilgileri'!$B$4=1512,(IF(E15&lt;&gt;0,2,IF(F15&lt;&gt;0,2,IF(G15&lt;&gt;0,IF(AND(J15&lt;&gt;0,K15&gt;=48),4,3),IF(H15&lt;&gt;0,IF(AND(J15&lt;&gt;0,K15&gt;=48),4,3),IF(I15&lt;&gt;0,7,0)))))),IF('proje ve personel bilgileri'!$B$4=1511,(IF(E15&lt;&gt;0,4,IF(F15&lt;&gt;0,5,IF(G15&lt;&gt;0,IF(AND(J15&lt;&gt;0,K15&gt;=48),12,8),IF(H15&lt;&gt;0,IF(AND(J15&lt;&gt;0,K15&gt;=48),12,8),IF(I15&lt;&gt;0,14,0)))))),(IF(E15&lt;&gt;0,3,IF(F15&lt;&gt;0,4,IF(G15&lt;&gt;0,IF(AND(J15&lt;&gt;0,K15&gt;=48),10,6),IF(H15&lt;&gt;0,IF(AND(J15&lt;&gt;0,K15&gt;=48),10,6),IF(I15&lt;&gt;0,12,0))))))))</f>
        <v>0</v>
      </c>
      <c r="P15" s="358"/>
      <c r="Q15" s="354" t="str">
        <f>IF('proje ve personel bilgileri'!A18&lt;&gt;0,(M15*O15)," ")</f>
        <v> </v>
      </c>
      <c r="R15" s="354"/>
      <c r="S15" s="354" t="str">
        <f>IF('proje ve personel bilgileri'!A18&lt;&gt;0,'G011B'!S13," ")</f>
        <v> </v>
      </c>
      <c r="T15" s="344"/>
      <c r="U15" s="354" t="str">
        <f>IF('proje ve personel bilgileri'!A18&lt;&gt;0,MIN(Q15,S15)," ")</f>
        <v> </v>
      </c>
      <c r="V15" s="355"/>
      <c r="Y15" s="57"/>
    </row>
    <row r="16" spans="1:25" ht="15.75" customHeight="1">
      <c r="A16" s="22">
        <v>5</v>
      </c>
      <c r="B16" s="252" t="str">
        <f>IF('proje ve personel bilgileri'!A19&lt;&gt;0,('proje ve personel bilgileri'!A19)," ")</f>
        <v> </v>
      </c>
      <c r="C16" s="252" t="str">
        <f>IF('proje ve personel bilgileri'!A19&lt;&gt;0,('proje ve personel bilgileri'!B19)," ")</f>
        <v> </v>
      </c>
      <c r="D16" s="23"/>
      <c r="E16" s="24"/>
      <c r="F16" s="24"/>
      <c r="G16" s="24"/>
      <c r="H16" s="24"/>
      <c r="I16" s="24"/>
      <c r="J16" s="21"/>
      <c r="K16" s="356" t="str">
        <f>IF(J16&lt;&gt;0,DAYS360(J16,'proje ve personel bilgileri'!$B$5)/30," ")</f>
        <v> </v>
      </c>
      <c r="L16" s="356"/>
      <c r="M16" s="354" t="str">
        <f>IF('proje ve personel bilgileri'!A19&lt;&gt;0,('proje ve personel bilgileri'!$B$12)," ")</f>
        <v> </v>
      </c>
      <c r="N16" s="354"/>
      <c r="O16" s="357">
        <f>IF('proje ve personel bilgileri'!$B$4=1512,(IF(E16&lt;&gt;0,2,IF(F16&lt;&gt;0,2,IF(G16&lt;&gt;0,IF(AND(J16&lt;&gt;0,K16&gt;=48),4,3),IF(H16&lt;&gt;0,IF(AND(J16&lt;&gt;0,K16&gt;=48),4,3),IF(I16&lt;&gt;0,7,0)))))),IF('proje ve personel bilgileri'!$B$4=1511,(IF(E16&lt;&gt;0,4,IF(F16&lt;&gt;0,5,IF(G16&lt;&gt;0,IF(AND(J16&lt;&gt;0,K16&gt;=48),12,8),IF(H16&lt;&gt;0,IF(AND(J16&lt;&gt;0,K16&gt;=48),12,8),IF(I16&lt;&gt;0,14,0)))))),(IF(E16&lt;&gt;0,3,IF(F16&lt;&gt;0,4,IF(G16&lt;&gt;0,IF(AND(J16&lt;&gt;0,K16&gt;=48),10,6),IF(H16&lt;&gt;0,IF(AND(J16&lt;&gt;0,K16&gt;=48),10,6),IF(I16&lt;&gt;0,12,0))))))))</f>
        <v>0</v>
      </c>
      <c r="P16" s="358"/>
      <c r="Q16" s="354" t="str">
        <f>IF('proje ve personel bilgileri'!A19&lt;&gt;0,(M16*O16)," ")</f>
        <v> </v>
      </c>
      <c r="R16" s="354"/>
      <c r="S16" s="354" t="str">
        <f>IF('proje ve personel bilgileri'!A19&lt;&gt;0,'G011B'!S14," ")</f>
        <v> </v>
      </c>
      <c r="T16" s="344"/>
      <c r="U16" s="354" t="str">
        <f>IF('proje ve personel bilgileri'!A19&lt;&gt;0,MIN(Q16,S16)," ")</f>
        <v> </v>
      </c>
      <c r="V16" s="355"/>
      <c r="Y16" s="57"/>
    </row>
    <row r="17" spans="1:25" ht="15.75" customHeight="1">
      <c r="A17" s="22">
        <v>6</v>
      </c>
      <c r="B17" s="252" t="str">
        <f>IF('proje ve personel bilgileri'!A20&lt;&gt;0,('proje ve personel bilgileri'!A20)," ")</f>
        <v> </v>
      </c>
      <c r="C17" s="252" t="str">
        <f>IF('proje ve personel bilgileri'!A20&lt;&gt;0,('proje ve personel bilgileri'!B20)," ")</f>
        <v> </v>
      </c>
      <c r="D17" s="23"/>
      <c r="E17" s="24"/>
      <c r="F17" s="24"/>
      <c r="G17" s="24"/>
      <c r="H17" s="24"/>
      <c r="I17" s="24"/>
      <c r="J17" s="21"/>
      <c r="K17" s="356" t="str">
        <f>IF(J17&lt;&gt;0,DAYS360(J17,'proje ve personel bilgileri'!$B$5)/30," ")</f>
        <v> </v>
      </c>
      <c r="L17" s="356"/>
      <c r="M17" s="354" t="str">
        <f>IF('proje ve personel bilgileri'!A20&lt;&gt;0,('proje ve personel bilgileri'!$B$12)," ")</f>
        <v> </v>
      </c>
      <c r="N17" s="354"/>
      <c r="O17" s="357">
        <f>IF('proje ve personel bilgileri'!$B$4=1512,(IF(E17&lt;&gt;0,2,IF(F17&lt;&gt;0,2,IF(G17&lt;&gt;0,IF(AND(J17&lt;&gt;0,K17&gt;=48),4,3),IF(H17&lt;&gt;0,IF(AND(J17&lt;&gt;0,K17&gt;=48),4,3),IF(I17&lt;&gt;0,7,0)))))),IF('proje ve personel bilgileri'!$B$4=1511,(IF(E17&lt;&gt;0,4,IF(F17&lt;&gt;0,5,IF(G17&lt;&gt;0,IF(AND(J17&lt;&gt;0,K17&gt;=48),12,8),IF(H17&lt;&gt;0,IF(AND(J17&lt;&gt;0,K17&gt;=48),12,8),IF(I17&lt;&gt;0,14,0)))))),(IF(E17&lt;&gt;0,3,IF(F17&lt;&gt;0,4,IF(G17&lt;&gt;0,IF(AND(J17&lt;&gt;0,K17&gt;=48),10,6),IF(H17&lt;&gt;0,IF(AND(J17&lt;&gt;0,K17&gt;=48),10,6),IF(I17&lt;&gt;0,12,0))))))))</f>
        <v>0</v>
      </c>
      <c r="P17" s="358"/>
      <c r="Q17" s="354" t="str">
        <f>IF('proje ve personel bilgileri'!A20&lt;&gt;0,(M17*O17)," ")</f>
        <v> </v>
      </c>
      <c r="R17" s="354"/>
      <c r="S17" s="354" t="str">
        <f>IF('proje ve personel bilgileri'!A20&lt;&gt;0,'G011B'!S15," ")</f>
        <v> </v>
      </c>
      <c r="T17" s="344"/>
      <c r="U17" s="354" t="str">
        <f>IF('proje ve personel bilgileri'!A20&lt;&gt;0,MIN(Q17,S17)," ")</f>
        <v> </v>
      </c>
      <c r="V17" s="355"/>
      <c r="Y17" s="57"/>
    </row>
    <row r="18" spans="1:25" ht="15.75" customHeight="1">
      <c r="A18" s="22">
        <v>7</v>
      </c>
      <c r="B18" s="252" t="str">
        <f>IF('proje ve personel bilgileri'!A21&lt;&gt;0,('proje ve personel bilgileri'!A21)," ")</f>
        <v> </v>
      </c>
      <c r="C18" s="252" t="str">
        <f>IF('proje ve personel bilgileri'!A21&lt;&gt;0,('proje ve personel bilgileri'!B21)," ")</f>
        <v> </v>
      </c>
      <c r="D18" s="23"/>
      <c r="E18" s="24"/>
      <c r="F18" s="24"/>
      <c r="G18" s="24"/>
      <c r="H18" s="24"/>
      <c r="I18" s="24"/>
      <c r="J18" s="21"/>
      <c r="K18" s="356" t="str">
        <f>IF(J18&lt;&gt;0,DAYS360(J18,'proje ve personel bilgileri'!$B$5)/30," ")</f>
        <v> </v>
      </c>
      <c r="L18" s="356"/>
      <c r="M18" s="354" t="str">
        <f>IF('proje ve personel bilgileri'!A21&lt;&gt;0,('proje ve personel bilgileri'!$B$12)," ")</f>
        <v> </v>
      </c>
      <c r="N18" s="354"/>
      <c r="O18" s="357">
        <f>IF('proje ve personel bilgileri'!$B$4=1512,(IF(E18&lt;&gt;0,2,IF(F18&lt;&gt;0,2,IF(G18&lt;&gt;0,IF(AND(J18&lt;&gt;0,K18&gt;=48),4,3),IF(H18&lt;&gt;0,IF(AND(J18&lt;&gt;0,K18&gt;=48),4,3),IF(I18&lt;&gt;0,7,0)))))),IF('proje ve personel bilgileri'!$B$4=1511,(IF(E18&lt;&gt;0,4,IF(F18&lt;&gt;0,5,IF(G18&lt;&gt;0,IF(AND(J18&lt;&gt;0,K18&gt;=48),12,8),IF(H18&lt;&gt;0,IF(AND(J18&lt;&gt;0,K18&gt;=48),12,8),IF(I18&lt;&gt;0,14,0)))))),(IF(E18&lt;&gt;0,3,IF(F18&lt;&gt;0,4,IF(G18&lt;&gt;0,IF(AND(J18&lt;&gt;0,K18&gt;=48),10,6),IF(H18&lt;&gt;0,IF(AND(J18&lt;&gt;0,K18&gt;=48),10,6),IF(I18&lt;&gt;0,12,0))))))))</f>
        <v>0</v>
      </c>
      <c r="P18" s="358"/>
      <c r="Q18" s="354" t="str">
        <f>IF('proje ve personel bilgileri'!A21&lt;&gt;0,(M18*O18)," ")</f>
        <v> </v>
      </c>
      <c r="R18" s="354"/>
      <c r="S18" s="354" t="str">
        <f>IF('proje ve personel bilgileri'!A21&lt;&gt;0,'G011B'!S16," ")</f>
        <v> </v>
      </c>
      <c r="T18" s="344"/>
      <c r="U18" s="354" t="str">
        <f>IF('proje ve personel bilgileri'!A21&lt;&gt;0,MIN(Q18,S18)," ")</f>
        <v> </v>
      </c>
      <c r="V18" s="355"/>
      <c r="Y18" s="57"/>
    </row>
    <row r="19" spans="1:25" ht="15.75" customHeight="1">
      <c r="A19" s="22">
        <v>8</v>
      </c>
      <c r="B19" s="252" t="str">
        <f>IF('proje ve personel bilgileri'!A22&lt;&gt;0,('proje ve personel bilgileri'!A22)," ")</f>
        <v> </v>
      </c>
      <c r="C19" s="252" t="str">
        <f>IF('proje ve personel bilgileri'!A22&lt;&gt;0,('proje ve personel bilgileri'!B22)," ")</f>
        <v> </v>
      </c>
      <c r="D19" s="23"/>
      <c r="E19" s="24"/>
      <c r="F19" s="24"/>
      <c r="G19" s="24"/>
      <c r="H19" s="24"/>
      <c r="I19" s="24"/>
      <c r="J19" s="21"/>
      <c r="K19" s="356" t="str">
        <f>IF(J19&lt;&gt;0,DAYS360(J19,'proje ve personel bilgileri'!$B$5)/30," ")</f>
        <v> </v>
      </c>
      <c r="L19" s="356"/>
      <c r="M19" s="354" t="str">
        <f>IF('proje ve personel bilgileri'!A22&lt;&gt;0,('proje ve personel bilgileri'!$B$12)," ")</f>
        <v> </v>
      </c>
      <c r="N19" s="354"/>
      <c r="O19" s="357">
        <f>IF('proje ve personel bilgileri'!$B$4=1512,(IF(E19&lt;&gt;0,2,IF(F19&lt;&gt;0,2,IF(G19&lt;&gt;0,IF(AND(J19&lt;&gt;0,K19&gt;=48),4,3),IF(H19&lt;&gt;0,IF(AND(J19&lt;&gt;0,K19&gt;=48),4,3),IF(I19&lt;&gt;0,7,0)))))),IF('proje ve personel bilgileri'!$B$4=1511,(IF(E19&lt;&gt;0,4,IF(F19&lt;&gt;0,5,IF(G19&lt;&gt;0,IF(AND(J19&lt;&gt;0,K19&gt;=48),12,8),IF(H19&lt;&gt;0,IF(AND(J19&lt;&gt;0,K19&gt;=48),12,8),IF(I19&lt;&gt;0,14,0)))))),(IF(E19&lt;&gt;0,3,IF(F19&lt;&gt;0,4,IF(G19&lt;&gt;0,IF(AND(J19&lt;&gt;0,K19&gt;=48),10,6),IF(H19&lt;&gt;0,IF(AND(J19&lt;&gt;0,K19&gt;=48),10,6),IF(I19&lt;&gt;0,12,0))))))))</f>
        <v>0</v>
      </c>
      <c r="P19" s="358"/>
      <c r="Q19" s="354" t="str">
        <f>IF('proje ve personel bilgileri'!A22&lt;&gt;0,(M19*O19)," ")</f>
        <v> </v>
      </c>
      <c r="R19" s="354"/>
      <c r="S19" s="354" t="str">
        <f>IF('proje ve personel bilgileri'!A22&lt;&gt;0,'G011B'!S17," ")</f>
        <v> </v>
      </c>
      <c r="T19" s="344"/>
      <c r="U19" s="354" t="str">
        <f>IF('proje ve personel bilgileri'!A22&lt;&gt;0,MIN(Q19,S19)," ")</f>
        <v> </v>
      </c>
      <c r="V19" s="355"/>
      <c r="Y19" s="57"/>
    </row>
    <row r="20" spans="1:25" ht="15.75" customHeight="1">
      <c r="A20" s="22">
        <v>9</v>
      </c>
      <c r="B20" s="252" t="str">
        <f>IF('proje ve personel bilgileri'!A23&lt;&gt;0,('proje ve personel bilgileri'!A23)," ")</f>
        <v> </v>
      </c>
      <c r="C20" s="252" t="str">
        <f>IF('proje ve personel bilgileri'!A23&lt;&gt;0,('proje ve personel bilgileri'!B23)," ")</f>
        <v> </v>
      </c>
      <c r="D20" s="23"/>
      <c r="E20" s="24"/>
      <c r="F20" s="24"/>
      <c r="G20" s="24"/>
      <c r="H20" s="24"/>
      <c r="I20" s="24"/>
      <c r="J20" s="21"/>
      <c r="K20" s="356" t="str">
        <f>IF(J20&lt;&gt;0,DAYS360(J20,'proje ve personel bilgileri'!$B$5)/30," ")</f>
        <v> </v>
      </c>
      <c r="L20" s="356"/>
      <c r="M20" s="354" t="str">
        <f>IF('proje ve personel bilgileri'!A23&lt;&gt;0,('proje ve personel bilgileri'!$B$12)," ")</f>
        <v> </v>
      </c>
      <c r="N20" s="354"/>
      <c r="O20" s="357">
        <f>IF('proje ve personel bilgileri'!$B$4=1512,(IF(E20&lt;&gt;0,2,IF(F20&lt;&gt;0,2,IF(G20&lt;&gt;0,IF(AND(J20&lt;&gt;0,K20&gt;=48),4,3),IF(H20&lt;&gt;0,IF(AND(J20&lt;&gt;0,K20&gt;=48),4,3),IF(I20&lt;&gt;0,7,0)))))),IF('proje ve personel bilgileri'!$B$4=1511,(IF(E20&lt;&gt;0,4,IF(F20&lt;&gt;0,5,IF(G20&lt;&gt;0,IF(AND(J20&lt;&gt;0,K20&gt;=48),12,8),IF(H20&lt;&gt;0,IF(AND(J20&lt;&gt;0,K20&gt;=48),12,8),IF(I20&lt;&gt;0,14,0)))))),(IF(E20&lt;&gt;0,3,IF(F20&lt;&gt;0,4,IF(G20&lt;&gt;0,IF(AND(J20&lt;&gt;0,K20&gt;=48),10,6),IF(H20&lt;&gt;0,IF(AND(J20&lt;&gt;0,K20&gt;=48),10,6),IF(I20&lt;&gt;0,12,0))))))))</f>
        <v>0</v>
      </c>
      <c r="P20" s="358"/>
      <c r="Q20" s="354" t="str">
        <f>IF('proje ve personel bilgileri'!A23&lt;&gt;0,(M20*O20)," ")</f>
        <v> </v>
      </c>
      <c r="R20" s="354"/>
      <c r="S20" s="354" t="str">
        <f>IF('proje ve personel bilgileri'!A23&lt;&gt;0,'G011B'!S18," ")</f>
        <v> </v>
      </c>
      <c r="T20" s="344"/>
      <c r="U20" s="354" t="str">
        <f>IF('proje ve personel bilgileri'!A23&lt;&gt;0,MIN(Q20,S20)," ")</f>
        <v> </v>
      </c>
      <c r="V20" s="355"/>
      <c r="Y20" s="57"/>
    </row>
    <row r="21" spans="1:25" ht="15.75" customHeight="1">
      <c r="A21" s="22">
        <v>10</v>
      </c>
      <c r="B21" s="252" t="str">
        <f>IF('proje ve personel bilgileri'!A24&lt;&gt;0,('proje ve personel bilgileri'!A24)," ")</f>
        <v> </v>
      </c>
      <c r="C21" s="252" t="str">
        <f>IF('proje ve personel bilgileri'!A24&lt;&gt;0,('proje ve personel bilgileri'!B24)," ")</f>
        <v> </v>
      </c>
      <c r="D21" s="23"/>
      <c r="E21" s="24"/>
      <c r="F21" s="24"/>
      <c r="G21" s="24"/>
      <c r="H21" s="24"/>
      <c r="I21" s="24"/>
      <c r="J21" s="21"/>
      <c r="K21" s="356" t="str">
        <f>IF(J21&lt;&gt;0,DAYS360(J21,'proje ve personel bilgileri'!$B$5)/30," ")</f>
        <v> </v>
      </c>
      <c r="L21" s="356"/>
      <c r="M21" s="354" t="str">
        <f>IF('proje ve personel bilgileri'!A24&lt;&gt;0,('proje ve personel bilgileri'!$B$12)," ")</f>
        <v> </v>
      </c>
      <c r="N21" s="354"/>
      <c r="O21" s="357">
        <f>IF('proje ve personel bilgileri'!$B$4=1512,(IF(E21&lt;&gt;0,2,IF(F21&lt;&gt;0,2,IF(G21&lt;&gt;0,IF(AND(J21&lt;&gt;0,K21&gt;=48),4,3),IF(H21&lt;&gt;0,IF(AND(J21&lt;&gt;0,K21&gt;=48),4,3),IF(I21&lt;&gt;0,7,0)))))),IF('proje ve personel bilgileri'!$B$4=1511,(IF(E21&lt;&gt;0,4,IF(F21&lt;&gt;0,5,IF(G21&lt;&gt;0,IF(AND(J21&lt;&gt;0,K21&gt;=48),12,8),IF(H21&lt;&gt;0,IF(AND(J21&lt;&gt;0,K21&gt;=48),12,8),IF(I21&lt;&gt;0,14,0)))))),(IF(E21&lt;&gt;0,3,IF(F21&lt;&gt;0,4,IF(G21&lt;&gt;0,IF(AND(J21&lt;&gt;0,K21&gt;=48),10,6),IF(H21&lt;&gt;0,IF(AND(J21&lt;&gt;0,K21&gt;=48),10,6),IF(I21&lt;&gt;0,12,0))))))))</f>
        <v>0</v>
      </c>
      <c r="P21" s="358"/>
      <c r="Q21" s="354" t="str">
        <f>IF('proje ve personel bilgileri'!A24&lt;&gt;0,(M21*O21)," ")</f>
        <v> </v>
      </c>
      <c r="R21" s="354"/>
      <c r="S21" s="354" t="str">
        <f>IF('proje ve personel bilgileri'!A24&lt;&gt;0,'G011B'!S19," ")</f>
        <v> </v>
      </c>
      <c r="T21" s="344"/>
      <c r="U21" s="354" t="str">
        <f>IF('proje ve personel bilgileri'!A24&lt;&gt;0,MIN(Q21,S21)," ")</f>
        <v> </v>
      </c>
      <c r="V21" s="355"/>
      <c r="Y21" s="57"/>
    </row>
    <row r="22" spans="1:25" ht="15.75" customHeight="1">
      <c r="A22" s="22">
        <v>11</v>
      </c>
      <c r="B22" s="252" t="str">
        <f>IF('proje ve personel bilgileri'!A25&lt;&gt;0,('proje ve personel bilgileri'!A25)," ")</f>
        <v> </v>
      </c>
      <c r="C22" s="252" t="str">
        <f>IF('proje ve personel bilgileri'!A25&lt;&gt;0,('proje ve personel bilgileri'!B25)," ")</f>
        <v> </v>
      </c>
      <c r="D22" s="23"/>
      <c r="E22" s="24"/>
      <c r="F22" s="24"/>
      <c r="G22" s="24"/>
      <c r="H22" s="24"/>
      <c r="I22" s="24"/>
      <c r="J22" s="21"/>
      <c r="K22" s="356" t="str">
        <f>IF(J22&lt;&gt;0,DAYS360(J22,'proje ve personel bilgileri'!$B$5)/30," ")</f>
        <v> </v>
      </c>
      <c r="L22" s="356"/>
      <c r="M22" s="354" t="str">
        <f>IF('proje ve personel bilgileri'!A25&lt;&gt;0,('proje ve personel bilgileri'!$B$12)," ")</f>
        <v> </v>
      </c>
      <c r="N22" s="354"/>
      <c r="O22" s="357">
        <f>IF('proje ve personel bilgileri'!$B$4=1512,(IF(E22&lt;&gt;0,2,IF(F22&lt;&gt;0,2,IF(G22&lt;&gt;0,IF(AND(J22&lt;&gt;0,K22&gt;=48),4,3),IF(H22&lt;&gt;0,IF(AND(J22&lt;&gt;0,K22&gt;=48),4,3),IF(I22&lt;&gt;0,7,0)))))),IF('proje ve personel bilgileri'!$B$4=1511,(IF(E22&lt;&gt;0,4,IF(F22&lt;&gt;0,5,IF(G22&lt;&gt;0,IF(AND(J22&lt;&gt;0,K22&gt;=48),12,8),IF(H22&lt;&gt;0,IF(AND(J22&lt;&gt;0,K22&gt;=48),12,8),IF(I22&lt;&gt;0,14,0)))))),(IF(E22&lt;&gt;0,3,IF(F22&lt;&gt;0,4,IF(G22&lt;&gt;0,IF(AND(J22&lt;&gt;0,K22&gt;=48),10,6),IF(H22&lt;&gt;0,IF(AND(J22&lt;&gt;0,K22&gt;=48),10,6),IF(I22&lt;&gt;0,12,0))))))))</f>
        <v>0</v>
      </c>
      <c r="P22" s="358"/>
      <c r="Q22" s="354" t="str">
        <f>IF('proje ve personel bilgileri'!A25&lt;&gt;0,(M22*O22)," ")</f>
        <v> </v>
      </c>
      <c r="R22" s="354"/>
      <c r="S22" s="354" t="str">
        <f>IF('proje ve personel bilgileri'!A25&lt;&gt;0,'G011B'!S20," ")</f>
        <v> </v>
      </c>
      <c r="T22" s="344"/>
      <c r="U22" s="354" t="str">
        <f>IF('proje ve personel bilgileri'!A25&lt;&gt;0,MIN(Q22,S22)," ")</f>
        <v> </v>
      </c>
      <c r="V22" s="355"/>
      <c r="Y22" s="57"/>
    </row>
    <row r="23" spans="1:25" ht="15.75" customHeight="1">
      <c r="A23" s="22">
        <v>12</v>
      </c>
      <c r="B23" s="252" t="str">
        <f>IF('proje ve personel bilgileri'!A26&lt;&gt;0,('proje ve personel bilgileri'!A26)," ")</f>
        <v> </v>
      </c>
      <c r="C23" s="252" t="str">
        <f>IF('proje ve personel bilgileri'!A26&lt;&gt;0,('proje ve personel bilgileri'!B26)," ")</f>
        <v> </v>
      </c>
      <c r="D23" s="23"/>
      <c r="E23" s="24"/>
      <c r="F23" s="24"/>
      <c r="G23" s="24"/>
      <c r="H23" s="24"/>
      <c r="I23" s="24"/>
      <c r="J23" s="25"/>
      <c r="K23" s="356" t="str">
        <f>IF(J23&lt;&gt;0,DAYS360(J23,'proje ve personel bilgileri'!$B$5)/30," ")</f>
        <v> </v>
      </c>
      <c r="L23" s="356"/>
      <c r="M23" s="354" t="str">
        <f>IF('proje ve personel bilgileri'!A26&lt;&gt;0,('proje ve personel bilgileri'!$B$12)," ")</f>
        <v> </v>
      </c>
      <c r="N23" s="354"/>
      <c r="O23" s="357">
        <f>IF('proje ve personel bilgileri'!$B$4=1512,(IF(E23&lt;&gt;0,2,IF(F23&lt;&gt;0,2,IF(G23&lt;&gt;0,IF(AND(J23&lt;&gt;0,K23&gt;=48),4,3),IF(H23&lt;&gt;0,IF(AND(J23&lt;&gt;0,K23&gt;=48),4,3),IF(I23&lt;&gt;0,7,0)))))),IF('proje ve personel bilgileri'!$B$4=1511,(IF(E23&lt;&gt;0,4,IF(F23&lt;&gt;0,5,IF(G23&lt;&gt;0,IF(AND(J23&lt;&gt;0,K23&gt;=48),12,8),IF(H23&lt;&gt;0,IF(AND(J23&lt;&gt;0,K23&gt;=48),12,8),IF(I23&lt;&gt;0,14,0)))))),(IF(E23&lt;&gt;0,3,IF(F23&lt;&gt;0,4,IF(G23&lt;&gt;0,IF(AND(J23&lt;&gt;0,K23&gt;=48),10,6),IF(H23&lt;&gt;0,IF(AND(J23&lt;&gt;0,K23&gt;=48),10,6),IF(I23&lt;&gt;0,12,0))))))))</f>
        <v>0</v>
      </c>
      <c r="P23" s="358"/>
      <c r="Q23" s="354" t="str">
        <f>IF('proje ve personel bilgileri'!A26&lt;&gt;0,(M23*O23)," ")</f>
        <v> </v>
      </c>
      <c r="R23" s="354"/>
      <c r="S23" s="354" t="str">
        <f>IF('proje ve personel bilgileri'!A26&lt;&gt;0,'G011B'!S21," ")</f>
        <v> </v>
      </c>
      <c r="T23" s="344"/>
      <c r="U23" s="354" t="str">
        <f>IF('proje ve personel bilgileri'!A26&lt;&gt;0,MIN(Q23,S23)," ")</f>
        <v> </v>
      </c>
      <c r="V23" s="355"/>
      <c r="Y23" s="57"/>
    </row>
    <row r="24" spans="1:25" ht="15.75" customHeight="1">
      <c r="A24" s="22">
        <v>13</v>
      </c>
      <c r="B24" s="252" t="str">
        <f>IF('proje ve personel bilgileri'!A27&lt;&gt;0,('proje ve personel bilgileri'!A27)," ")</f>
        <v> </v>
      </c>
      <c r="C24" s="252" t="str">
        <f>IF('proje ve personel bilgileri'!A27&lt;&gt;0,('proje ve personel bilgileri'!B27)," ")</f>
        <v> </v>
      </c>
      <c r="D24" s="23"/>
      <c r="E24" s="24"/>
      <c r="F24" s="24"/>
      <c r="G24" s="24"/>
      <c r="H24" s="24"/>
      <c r="I24" s="24"/>
      <c r="J24" s="25"/>
      <c r="K24" s="356" t="str">
        <f>IF(J24&lt;&gt;0,DAYS360(J24,'proje ve personel bilgileri'!$B$5)/30," ")</f>
        <v> </v>
      </c>
      <c r="L24" s="356"/>
      <c r="M24" s="354" t="str">
        <f>IF('proje ve personel bilgileri'!A27&lt;&gt;0,('proje ve personel bilgileri'!$B$12)," ")</f>
        <v> </v>
      </c>
      <c r="N24" s="354"/>
      <c r="O24" s="357">
        <f>IF('proje ve personel bilgileri'!$B$4=1512,(IF(E24&lt;&gt;0,2,IF(F24&lt;&gt;0,2,IF(G24&lt;&gt;0,IF(AND(J24&lt;&gt;0,K24&gt;=48),4,3),IF(H24&lt;&gt;0,IF(AND(J24&lt;&gt;0,K24&gt;=48),4,3),IF(I24&lt;&gt;0,7,0)))))),IF('proje ve personel bilgileri'!$B$4=1511,(IF(E24&lt;&gt;0,4,IF(F24&lt;&gt;0,5,IF(G24&lt;&gt;0,IF(AND(J24&lt;&gt;0,K24&gt;=48),12,8),IF(H24&lt;&gt;0,IF(AND(J24&lt;&gt;0,K24&gt;=48),12,8),IF(I24&lt;&gt;0,14,0)))))),(IF(E24&lt;&gt;0,3,IF(F24&lt;&gt;0,4,IF(G24&lt;&gt;0,IF(AND(J24&lt;&gt;0,K24&gt;=48),10,6),IF(H24&lt;&gt;0,IF(AND(J24&lt;&gt;0,K24&gt;=48),10,6),IF(I24&lt;&gt;0,12,0))))))))</f>
        <v>0</v>
      </c>
      <c r="P24" s="358"/>
      <c r="Q24" s="354" t="str">
        <f>IF('proje ve personel bilgileri'!A27&lt;&gt;0,(M24*O24)," ")</f>
        <v> </v>
      </c>
      <c r="R24" s="354"/>
      <c r="S24" s="354" t="str">
        <f>IF('proje ve personel bilgileri'!A27&lt;&gt;0,'G011B'!S22," ")</f>
        <v> </v>
      </c>
      <c r="T24" s="344"/>
      <c r="U24" s="354" t="str">
        <f>IF('proje ve personel bilgileri'!A27&lt;&gt;0,MIN(Q24,S24)," ")</f>
        <v> </v>
      </c>
      <c r="V24" s="355"/>
      <c r="Y24" s="57"/>
    </row>
    <row r="25" spans="1:25" ht="15.75" customHeight="1">
      <c r="A25" s="22">
        <v>14</v>
      </c>
      <c r="B25" s="252" t="str">
        <f>IF('proje ve personel bilgileri'!A28&lt;&gt;0,('proje ve personel bilgileri'!A28)," ")</f>
        <v> </v>
      </c>
      <c r="C25" s="252" t="str">
        <f>IF('proje ve personel bilgileri'!A28&lt;&gt;0,('proje ve personel bilgileri'!B28)," ")</f>
        <v> </v>
      </c>
      <c r="D25" s="23"/>
      <c r="E25" s="24"/>
      <c r="F25" s="24"/>
      <c r="G25" s="24"/>
      <c r="H25" s="24"/>
      <c r="I25" s="24"/>
      <c r="J25" s="25"/>
      <c r="K25" s="356" t="str">
        <f>IF(J25&lt;&gt;0,DAYS360(J25,'proje ve personel bilgileri'!$B$5)/30," ")</f>
        <v> </v>
      </c>
      <c r="L25" s="356"/>
      <c r="M25" s="354" t="str">
        <f>IF('proje ve personel bilgileri'!A28&lt;&gt;0,('proje ve personel bilgileri'!$B$12)," ")</f>
        <v> </v>
      </c>
      <c r="N25" s="354"/>
      <c r="O25" s="357">
        <f>IF('proje ve personel bilgileri'!$B$4=1512,(IF(E25&lt;&gt;0,2,IF(F25&lt;&gt;0,2,IF(G25&lt;&gt;0,IF(AND(J25&lt;&gt;0,K25&gt;=48),4,3),IF(H25&lt;&gt;0,IF(AND(J25&lt;&gt;0,K25&gt;=48),4,3),IF(I25&lt;&gt;0,7,0)))))),IF('proje ve personel bilgileri'!$B$4=1511,(IF(E25&lt;&gt;0,4,IF(F25&lt;&gt;0,5,IF(G25&lt;&gt;0,IF(AND(J25&lt;&gt;0,K25&gt;=48),12,8),IF(H25&lt;&gt;0,IF(AND(J25&lt;&gt;0,K25&gt;=48),12,8),IF(I25&lt;&gt;0,14,0)))))),(IF(E25&lt;&gt;0,3,IF(F25&lt;&gt;0,4,IF(G25&lt;&gt;0,IF(AND(J25&lt;&gt;0,K25&gt;=48),10,6),IF(H25&lt;&gt;0,IF(AND(J25&lt;&gt;0,K25&gt;=48),10,6),IF(I25&lt;&gt;0,12,0))))))))</f>
        <v>0</v>
      </c>
      <c r="P25" s="358"/>
      <c r="Q25" s="354" t="str">
        <f>IF('proje ve personel bilgileri'!A28&lt;&gt;0,(M25*O25)," ")</f>
        <v> </v>
      </c>
      <c r="R25" s="354"/>
      <c r="S25" s="354" t="str">
        <f>IF('proje ve personel bilgileri'!A28&lt;&gt;0,'G011B'!S23," ")</f>
        <v> </v>
      </c>
      <c r="T25" s="344"/>
      <c r="U25" s="354" t="str">
        <f>IF('proje ve personel bilgileri'!A28&lt;&gt;0,MIN(Q25,S25)," ")</f>
        <v> </v>
      </c>
      <c r="V25" s="355"/>
      <c r="Y25" s="57"/>
    </row>
    <row r="26" spans="1:25" ht="15.75" customHeight="1">
      <c r="A26" s="22">
        <v>15</v>
      </c>
      <c r="B26" s="252" t="str">
        <f>IF('proje ve personel bilgileri'!A29&lt;&gt;0,('proje ve personel bilgileri'!A29)," ")</f>
        <v> </v>
      </c>
      <c r="C26" s="252" t="str">
        <f>IF('proje ve personel bilgileri'!A29&lt;&gt;0,('proje ve personel bilgileri'!B29)," ")</f>
        <v> </v>
      </c>
      <c r="D26" s="23"/>
      <c r="E26" s="24"/>
      <c r="F26" s="24"/>
      <c r="G26" s="24"/>
      <c r="H26" s="24"/>
      <c r="I26" s="24"/>
      <c r="J26" s="25"/>
      <c r="K26" s="356" t="str">
        <f>IF(J26&lt;&gt;0,DAYS360(J26,'proje ve personel bilgileri'!$B$5)/30," ")</f>
        <v> </v>
      </c>
      <c r="L26" s="356"/>
      <c r="M26" s="354" t="str">
        <f>IF('proje ve personel bilgileri'!A29&lt;&gt;0,('proje ve personel bilgileri'!$B$12)," ")</f>
        <v> </v>
      </c>
      <c r="N26" s="354"/>
      <c r="O26" s="357">
        <f>IF('proje ve personel bilgileri'!$B$4=1512,(IF(E26&lt;&gt;0,2,IF(F26&lt;&gt;0,2,IF(G26&lt;&gt;0,IF(AND(J26&lt;&gt;0,K26&gt;=48),4,3),IF(H26&lt;&gt;0,IF(AND(J26&lt;&gt;0,K26&gt;=48),4,3),IF(I26&lt;&gt;0,7,0)))))),IF('proje ve personel bilgileri'!$B$4=1511,(IF(E26&lt;&gt;0,4,IF(F26&lt;&gt;0,5,IF(G26&lt;&gt;0,IF(AND(J26&lt;&gt;0,K26&gt;=48),12,8),IF(H26&lt;&gt;0,IF(AND(J26&lt;&gt;0,K26&gt;=48),12,8),IF(I26&lt;&gt;0,14,0)))))),(IF(E26&lt;&gt;0,3,IF(F26&lt;&gt;0,4,IF(G26&lt;&gt;0,IF(AND(J26&lt;&gt;0,K26&gt;=48),10,6),IF(H26&lt;&gt;0,IF(AND(J26&lt;&gt;0,K26&gt;=48),10,6),IF(I26&lt;&gt;0,12,0))))))))</f>
        <v>0</v>
      </c>
      <c r="P26" s="358"/>
      <c r="Q26" s="354" t="str">
        <f>IF('proje ve personel bilgileri'!A29&lt;&gt;0,(M26*O26)," ")</f>
        <v> </v>
      </c>
      <c r="R26" s="354"/>
      <c r="S26" s="354" t="str">
        <f>IF('proje ve personel bilgileri'!A29&lt;&gt;0,'G011B'!S24," ")</f>
        <v> </v>
      </c>
      <c r="T26" s="344"/>
      <c r="U26" s="354" t="str">
        <f>IF('proje ve personel bilgileri'!A29&lt;&gt;0,MIN(Q26,S26)," ")</f>
        <v> </v>
      </c>
      <c r="V26" s="355"/>
      <c r="Y26" s="57"/>
    </row>
    <row r="27" spans="1:25" ht="15.75" customHeight="1">
      <c r="A27" s="22">
        <v>16</v>
      </c>
      <c r="B27" s="252" t="str">
        <f>IF('proje ve personel bilgileri'!A30&lt;&gt;0,('proje ve personel bilgileri'!A30)," ")</f>
        <v> </v>
      </c>
      <c r="C27" s="252" t="str">
        <f>IF('proje ve personel bilgileri'!A30&lt;&gt;0,('proje ve personel bilgileri'!B30)," ")</f>
        <v> </v>
      </c>
      <c r="D27" s="23"/>
      <c r="E27" s="24"/>
      <c r="F27" s="24"/>
      <c r="G27" s="24"/>
      <c r="H27" s="24"/>
      <c r="I27" s="24"/>
      <c r="J27" s="25"/>
      <c r="K27" s="356" t="str">
        <f>IF(J27&lt;&gt;0,DAYS360(J27,'proje ve personel bilgileri'!$B$5)/30," ")</f>
        <v> </v>
      </c>
      <c r="L27" s="356"/>
      <c r="M27" s="354" t="str">
        <f>IF('proje ve personel bilgileri'!A30&lt;&gt;0,('proje ve personel bilgileri'!$B$12)," ")</f>
        <v> </v>
      </c>
      <c r="N27" s="354"/>
      <c r="O27" s="357">
        <f>IF('proje ve personel bilgileri'!$B$4=1512,(IF(E27&lt;&gt;0,2,IF(F27&lt;&gt;0,2,IF(G27&lt;&gt;0,IF(AND(J27&lt;&gt;0,K27&gt;=48),4,3),IF(H27&lt;&gt;0,IF(AND(J27&lt;&gt;0,K27&gt;=48),4,3),IF(I27&lt;&gt;0,7,0)))))),IF('proje ve personel bilgileri'!$B$4=1511,(IF(E27&lt;&gt;0,4,IF(F27&lt;&gt;0,5,IF(G27&lt;&gt;0,IF(AND(J27&lt;&gt;0,K27&gt;=48),12,8),IF(H27&lt;&gt;0,IF(AND(J27&lt;&gt;0,K27&gt;=48),12,8),IF(I27&lt;&gt;0,14,0)))))),(IF(E27&lt;&gt;0,3,IF(F27&lt;&gt;0,4,IF(G27&lt;&gt;0,IF(AND(J27&lt;&gt;0,K27&gt;=48),10,6),IF(H27&lt;&gt;0,IF(AND(J27&lt;&gt;0,K27&gt;=48),10,6),IF(I27&lt;&gt;0,12,0))))))))</f>
        <v>0</v>
      </c>
      <c r="P27" s="358"/>
      <c r="Q27" s="354" t="str">
        <f>IF('proje ve personel bilgileri'!A30&lt;&gt;0,(M27*O27)," ")</f>
        <v> </v>
      </c>
      <c r="R27" s="354"/>
      <c r="S27" s="354" t="str">
        <f>IF('proje ve personel bilgileri'!A30&lt;&gt;0,'G011B'!S25," ")</f>
        <v> </v>
      </c>
      <c r="T27" s="344"/>
      <c r="U27" s="354" t="str">
        <f>IF('proje ve personel bilgileri'!A30&lt;&gt;0,MIN(Q27,S27)," ")</f>
        <v> </v>
      </c>
      <c r="V27" s="355"/>
      <c r="Y27" s="57"/>
    </row>
    <row r="28" spans="1:25" ht="15.75" customHeight="1">
      <c r="A28" s="22">
        <v>17</v>
      </c>
      <c r="B28" s="252" t="str">
        <f>IF('proje ve personel bilgileri'!A31&lt;&gt;0,('proje ve personel bilgileri'!A31)," ")</f>
        <v> </v>
      </c>
      <c r="C28" s="252" t="str">
        <f>IF('proje ve personel bilgileri'!A31&lt;&gt;0,('proje ve personel bilgileri'!B31)," ")</f>
        <v> </v>
      </c>
      <c r="D28" s="23"/>
      <c r="E28" s="24"/>
      <c r="F28" s="24"/>
      <c r="G28" s="24"/>
      <c r="H28" s="24"/>
      <c r="I28" s="24"/>
      <c r="J28" s="25"/>
      <c r="K28" s="356" t="str">
        <f>IF(J28&lt;&gt;0,DAYS360(J28,'proje ve personel bilgileri'!$B$5)/30," ")</f>
        <v> </v>
      </c>
      <c r="L28" s="356"/>
      <c r="M28" s="354" t="str">
        <f>IF('proje ve personel bilgileri'!A31&lt;&gt;0,('proje ve personel bilgileri'!$B$12)," ")</f>
        <v> </v>
      </c>
      <c r="N28" s="354"/>
      <c r="O28" s="357">
        <f>IF('proje ve personel bilgileri'!$B$4=1512,(IF(E28&lt;&gt;0,2,IF(F28&lt;&gt;0,2,IF(G28&lt;&gt;0,IF(AND(J28&lt;&gt;0,K28&gt;=48),4,3),IF(H28&lt;&gt;0,IF(AND(J28&lt;&gt;0,K28&gt;=48),4,3),IF(I28&lt;&gt;0,7,0)))))),IF('proje ve personel bilgileri'!$B$4=1511,(IF(E28&lt;&gt;0,4,IF(F28&lt;&gt;0,5,IF(G28&lt;&gt;0,IF(AND(J28&lt;&gt;0,K28&gt;=48),12,8),IF(H28&lt;&gt;0,IF(AND(J28&lt;&gt;0,K28&gt;=48),12,8),IF(I28&lt;&gt;0,14,0)))))),(IF(E28&lt;&gt;0,3,IF(F28&lt;&gt;0,4,IF(G28&lt;&gt;0,IF(AND(J28&lt;&gt;0,K28&gt;=48),10,6),IF(H28&lt;&gt;0,IF(AND(J28&lt;&gt;0,K28&gt;=48),10,6),IF(I28&lt;&gt;0,12,0))))))))</f>
        <v>0</v>
      </c>
      <c r="P28" s="358"/>
      <c r="Q28" s="354" t="str">
        <f>IF('proje ve personel bilgileri'!A31&lt;&gt;0,(M28*O28)," ")</f>
        <v> </v>
      </c>
      <c r="R28" s="354"/>
      <c r="S28" s="354" t="str">
        <f>IF('proje ve personel bilgileri'!A31&lt;&gt;0,'G011B'!S26," ")</f>
        <v> </v>
      </c>
      <c r="T28" s="344"/>
      <c r="U28" s="354" t="str">
        <f>IF('proje ve personel bilgileri'!A31&lt;&gt;0,MIN(Q28,S28)," ")</f>
        <v> </v>
      </c>
      <c r="V28" s="355"/>
      <c r="Y28" s="57"/>
    </row>
    <row r="29" spans="1:25" ht="15.75" customHeight="1">
      <c r="A29" s="26">
        <v>18</v>
      </c>
      <c r="B29" s="252" t="str">
        <f>IF('proje ve personel bilgileri'!A32&lt;&gt;0,('proje ve personel bilgileri'!A32)," ")</f>
        <v> </v>
      </c>
      <c r="C29" s="252" t="str">
        <f>IF('proje ve personel bilgileri'!A32&lt;&gt;0,('proje ve personel bilgileri'!B32)," ")</f>
        <v> </v>
      </c>
      <c r="D29" s="27"/>
      <c r="E29" s="28"/>
      <c r="F29" s="28"/>
      <c r="G29" s="28"/>
      <c r="H29" s="28"/>
      <c r="I29" s="28"/>
      <c r="J29" s="29"/>
      <c r="K29" s="356" t="str">
        <f>IF(J29&lt;&gt;0,DAYS360(J29,'proje ve personel bilgileri'!$B$5)/30," ")</f>
        <v> </v>
      </c>
      <c r="L29" s="356"/>
      <c r="M29" s="354" t="str">
        <f>IF('proje ve personel bilgileri'!A32&lt;&gt;0,('proje ve personel bilgileri'!$B$12)," ")</f>
        <v> </v>
      </c>
      <c r="N29" s="354"/>
      <c r="O29" s="357">
        <f>IF('proje ve personel bilgileri'!$B$4=1512,(IF(E29&lt;&gt;0,2,IF(F29&lt;&gt;0,2,IF(G29&lt;&gt;0,IF(AND(J29&lt;&gt;0,K29&gt;=48),4,3),IF(H29&lt;&gt;0,IF(AND(J29&lt;&gt;0,K29&gt;=48),4,3),IF(I29&lt;&gt;0,7,0)))))),IF('proje ve personel bilgileri'!$B$4=1511,(IF(E29&lt;&gt;0,4,IF(F29&lt;&gt;0,5,IF(G29&lt;&gt;0,IF(AND(J29&lt;&gt;0,K29&gt;=48),12,8),IF(H29&lt;&gt;0,IF(AND(J29&lt;&gt;0,K29&gt;=48),12,8),IF(I29&lt;&gt;0,14,0)))))),(IF(E29&lt;&gt;0,3,IF(F29&lt;&gt;0,4,IF(G29&lt;&gt;0,IF(AND(J29&lt;&gt;0,K29&gt;=48),10,6),IF(H29&lt;&gt;0,IF(AND(J29&lt;&gt;0,K29&gt;=48),10,6),IF(I29&lt;&gt;0,12,0))))))))</f>
        <v>0</v>
      </c>
      <c r="P29" s="358"/>
      <c r="Q29" s="354" t="str">
        <f>IF('proje ve personel bilgileri'!A32&lt;&gt;0,(M29*O29)," ")</f>
        <v> </v>
      </c>
      <c r="R29" s="354"/>
      <c r="S29" s="354" t="str">
        <f>IF('proje ve personel bilgileri'!A32&lt;&gt;0,'G011B'!S27," ")</f>
        <v> </v>
      </c>
      <c r="T29" s="344"/>
      <c r="U29" s="354" t="str">
        <f>IF('proje ve personel bilgileri'!A32&lt;&gt;0,MIN(Q29,S29)," ")</f>
        <v> </v>
      </c>
      <c r="V29" s="355"/>
      <c r="Y29" s="57"/>
    </row>
    <row r="30" ht="15" customHeight="1">
      <c r="A30" s="249" t="s">
        <v>107</v>
      </c>
    </row>
    <row r="31" spans="1:22" ht="15" customHeight="1">
      <c r="A31" s="375" t="s">
        <v>108</v>
      </c>
      <c r="B31" s="375"/>
      <c r="C31" s="375"/>
      <c r="D31" s="375"/>
      <c r="E31" s="375"/>
      <c r="F31" s="375"/>
      <c r="G31" s="375"/>
      <c r="H31" s="375"/>
      <c r="I31" s="375"/>
      <c r="J31" s="375"/>
      <c r="K31" s="375"/>
      <c r="L31" s="375"/>
      <c r="M31" s="375"/>
      <c r="N31" s="375"/>
      <c r="O31" s="375"/>
      <c r="P31" s="375"/>
      <c r="Q31" s="375"/>
      <c r="R31" s="375"/>
      <c r="S31" s="375"/>
      <c r="T31" s="375"/>
      <c r="U31" s="375"/>
      <c r="V31" s="375"/>
    </row>
    <row r="32" spans="1:22" ht="15" customHeight="1">
      <c r="A32" s="393" t="s">
        <v>109</v>
      </c>
      <c r="B32" s="393"/>
      <c r="C32" s="393"/>
      <c r="D32" s="393"/>
      <c r="E32" s="393"/>
      <c r="F32" s="393"/>
      <c r="G32" s="393"/>
      <c r="H32" s="393"/>
      <c r="I32" s="393"/>
      <c r="J32" s="393"/>
      <c r="K32" s="393"/>
      <c r="L32" s="393"/>
      <c r="M32" s="393"/>
      <c r="N32" s="393"/>
      <c r="O32" s="393"/>
      <c r="P32" s="393"/>
      <c r="Q32" s="393"/>
      <c r="R32" s="393"/>
      <c r="S32" s="393"/>
      <c r="T32" s="393"/>
      <c r="U32" s="393"/>
      <c r="V32" s="393"/>
    </row>
    <row r="33" spans="1:22" ht="24.75" customHeight="1">
      <c r="A33" s="373"/>
      <c r="B33" s="373"/>
      <c r="C33" s="373"/>
      <c r="D33" s="373"/>
      <c r="E33" s="373"/>
      <c r="F33" s="373"/>
      <c r="G33" s="373"/>
      <c r="H33" s="373"/>
      <c r="I33" s="373"/>
      <c r="J33" s="373"/>
      <c r="K33" s="373"/>
      <c r="L33" s="373"/>
      <c r="M33" s="373"/>
      <c r="N33" s="373"/>
      <c r="O33" s="373"/>
      <c r="P33" s="373"/>
      <c r="Q33" s="373"/>
      <c r="R33" s="373"/>
      <c r="S33" s="373"/>
      <c r="T33" s="373"/>
      <c r="U33" s="373"/>
      <c r="V33" s="373"/>
    </row>
    <row r="34" spans="1:21" ht="15" customHeight="1">
      <c r="A34" s="394" t="s">
        <v>110</v>
      </c>
      <c r="B34" s="394"/>
      <c r="C34" s="394"/>
      <c r="D34" s="394"/>
      <c r="E34" s="394"/>
      <c r="F34" s="394"/>
      <c r="G34" s="394"/>
      <c r="H34" s="394"/>
      <c r="I34" s="394"/>
      <c r="J34" s="394"/>
      <c r="K34" s="394"/>
      <c r="L34" s="394"/>
      <c r="M34" s="394"/>
      <c r="N34" s="394"/>
      <c r="O34" s="394"/>
      <c r="P34" s="394"/>
      <c r="Q34" s="394"/>
      <c r="R34" s="394"/>
      <c r="S34" s="394"/>
      <c r="T34" s="394"/>
      <c r="U34" s="394"/>
    </row>
    <row r="35" spans="1:21" ht="15" customHeight="1">
      <c r="A35" s="399"/>
      <c r="B35" s="399"/>
      <c r="C35" s="399"/>
      <c r="D35" s="399"/>
      <c r="E35" s="399"/>
      <c r="F35" s="399"/>
      <c r="G35" s="399"/>
      <c r="H35" s="399"/>
      <c r="I35" s="399"/>
      <c r="J35" s="399"/>
      <c r="K35" s="399"/>
      <c r="L35" s="399"/>
      <c r="M35" s="399"/>
      <c r="N35" s="399"/>
      <c r="O35" s="399"/>
      <c r="P35" s="399"/>
      <c r="Q35" s="399"/>
      <c r="R35" s="399"/>
      <c r="S35" s="399"/>
      <c r="T35" s="399"/>
      <c r="U35" s="399"/>
    </row>
    <row r="38" ht="15" customHeight="1">
      <c r="A38" s="248"/>
    </row>
  </sheetData>
  <sheetProtection password="D0BF" sheet="1" objects="1" scenarios="1"/>
  <mergeCells count="154">
    <mergeCell ref="A34:U34"/>
    <mergeCell ref="O9:P10"/>
    <mergeCell ref="M9:N10"/>
    <mergeCell ref="S9:T11"/>
    <mergeCell ref="A35:U35"/>
    <mergeCell ref="S12:T12"/>
    <mergeCell ref="U12:V12"/>
    <mergeCell ref="O12:P12"/>
    <mergeCell ref="K13:L13"/>
    <mergeCell ref="M13:N13"/>
    <mergeCell ref="O13:P13"/>
    <mergeCell ref="Q13:R13"/>
    <mergeCell ref="S13:T13"/>
    <mergeCell ref="U13:V13"/>
    <mergeCell ref="K14:L14"/>
    <mergeCell ref="A32:V32"/>
    <mergeCell ref="U15:V15"/>
    <mergeCell ref="K16:L16"/>
    <mergeCell ref="M16:N16"/>
    <mergeCell ref="O16:P16"/>
    <mergeCell ref="H6:H7"/>
    <mergeCell ref="I6:I7"/>
    <mergeCell ref="V6:V7"/>
    <mergeCell ref="A8:C8"/>
    <mergeCell ref="R8:S8"/>
    <mergeCell ref="T8:U8"/>
    <mergeCell ref="A6:C7"/>
    <mergeCell ref="J6:K7"/>
    <mergeCell ref="L6:M7"/>
    <mergeCell ref="A9:A11"/>
    <mergeCell ref="B9:B11"/>
    <mergeCell ref="C9:C11"/>
    <mergeCell ref="D9:D11"/>
    <mergeCell ref="E9:I9"/>
    <mergeCell ref="E10:I10"/>
    <mergeCell ref="A33:V33"/>
    <mergeCell ref="J8:K8"/>
    <mergeCell ref="L8:M8"/>
    <mergeCell ref="N8:O8"/>
    <mergeCell ref="P8:Q8"/>
    <mergeCell ref="A31:V31"/>
    <mergeCell ref="J9:J11"/>
    <mergeCell ref="K9:L11"/>
    <mergeCell ref="M11:N11"/>
    <mergeCell ref="O11:P11"/>
    <mergeCell ref="Q9:R11"/>
    <mergeCell ref="U9:V11"/>
    <mergeCell ref="K12:L12"/>
    <mergeCell ref="M12:N12"/>
    <mergeCell ref="Q12:R12"/>
    <mergeCell ref="M14:N14"/>
    <mergeCell ref="O14:P14"/>
    <mergeCell ref="Q14:R14"/>
    <mergeCell ref="S14:T14"/>
    <mergeCell ref="U14:V14"/>
    <mergeCell ref="Q16:R16"/>
    <mergeCell ref="S16:T16"/>
    <mergeCell ref="U16:V16"/>
    <mergeCell ref="K15:L15"/>
    <mergeCell ref="M15:N15"/>
    <mergeCell ref="O15:P15"/>
    <mergeCell ref="Q15:R15"/>
    <mergeCell ref="S15:T15"/>
    <mergeCell ref="A1:V1"/>
    <mergeCell ref="A5:C5"/>
    <mergeCell ref="N6:O7"/>
    <mergeCell ref="P6:Q7"/>
    <mergeCell ref="R6:S7"/>
    <mergeCell ref="T6:U7"/>
    <mergeCell ref="D6:D7"/>
    <mergeCell ref="E6:E7"/>
    <mergeCell ref="F6:F7"/>
    <mergeCell ref="G6:G7"/>
    <mergeCell ref="A4:C4"/>
    <mergeCell ref="D5:V5"/>
    <mergeCell ref="D4:V4"/>
    <mergeCell ref="M25:N25"/>
    <mergeCell ref="O25:P25"/>
    <mergeCell ref="Q25:R25"/>
    <mergeCell ref="S25:T25"/>
    <mergeCell ref="U17:V17"/>
    <mergeCell ref="K24:L24"/>
    <mergeCell ref="M24:N24"/>
    <mergeCell ref="O24:P24"/>
    <mergeCell ref="Q24:R24"/>
    <mergeCell ref="S24:T24"/>
    <mergeCell ref="U24:V24"/>
    <mergeCell ref="O19:P19"/>
    <mergeCell ref="O20:P20"/>
    <mergeCell ref="O21:P21"/>
    <mergeCell ref="O22:P22"/>
    <mergeCell ref="O23:P23"/>
    <mergeCell ref="Q20:R20"/>
    <mergeCell ref="K17:L17"/>
    <mergeCell ref="M17:N17"/>
    <mergeCell ref="O17:P17"/>
    <mergeCell ref="Q17:R17"/>
    <mergeCell ref="S17:T17"/>
    <mergeCell ref="Q19:R19"/>
    <mergeCell ref="M19:N19"/>
    <mergeCell ref="U29:V29"/>
    <mergeCell ref="K18:L18"/>
    <mergeCell ref="K19:L19"/>
    <mergeCell ref="K20:L20"/>
    <mergeCell ref="K21:L21"/>
    <mergeCell ref="K22:L22"/>
    <mergeCell ref="K23:L23"/>
    <mergeCell ref="U18:V18"/>
    <mergeCell ref="U19:V19"/>
    <mergeCell ref="U20:V20"/>
    <mergeCell ref="M20:N20"/>
    <mergeCell ref="M21:N21"/>
    <mergeCell ref="M22:N22"/>
    <mergeCell ref="M23:N23"/>
    <mergeCell ref="S18:T18"/>
    <mergeCell ref="S19:T19"/>
    <mergeCell ref="S20:T20"/>
    <mergeCell ref="Q18:R18"/>
    <mergeCell ref="O18:P18"/>
    <mergeCell ref="M18:N18"/>
    <mergeCell ref="K29:L29"/>
    <mergeCell ref="M29:N29"/>
    <mergeCell ref="O29:P29"/>
    <mergeCell ref="Q29:R29"/>
    <mergeCell ref="O26:P26"/>
    <mergeCell ref="Q26:R26"/>
    <mergeCell ref="O27:P27"/>
    <mergeCell ref="Q27:R27"/>
    <mergeCell ref="S29:T29"/>
    <mergeCell ref="U27:V27"/>
    <mergeCell ref="K28:L28"/>
    <mergeCell ref="M28:N28"/>
    <mergeCell ref="O28:P28"/>
    <mergeCell ref="Q28:R28"/>
    <mergeCell ref="S28:T28"/>
    <mergeCell ref="U28:V28"/>
    <mergeCell ref="K27:L27"/>
    <mergeCell ref="M27:N27"/>
    <mergeCell ref="U21:V21"/>
    <mergeCell ref="U22:V22"/>
    <mergeCell ref="U23:V23"/>
    <mergeCell ref="Q21:R21"/>
    <mergeCell ref="S21:T21"/>
    <mergeCell ref="S22:T22"/>
    <mergeCell ref="S23:T23"/>
    <mergeCell ref="Q22:R22"/>
    <mergeCell ref="Q23:R23"/>
    <mergeCell ref="S27:T27"/>
    <mergeCell ref="U25:V25"/>
    <mergeCell ref="K26:L26"/>
    <mergeCell ref="M26:N26"/>
    <mergeCell ref="S26:T26"/>
    <mergeCell ref="U26:V26"/>
    <mergeCell ref="K25:L25"/>
  </mergeCells>
  <printOptions/>
  <pageMargins left="0.19685039370079" right="0.19685039370079" top="0.19685039370079" bottom="0.19685039370079" header="0" footer="0"/>
  <pageSetup horizontalDpi="600" verticalDpi="600" orientation="landscape" paperSize="9" scale="85"/>
</worksheet>
</file>

<file path=xl/worksheets/sheet11.xml><?xml version="1.0" encoding="utf-8"?>
<worksheet xmlns="http://schemas.openxmlformats.org/spreadsheetml/2006/main" xmlns:r="http://schemas.openxmlformats.org/officeDocument/2006/relationships">
  <dimension ref="A1:K524"/>
  <sheetViews>
    <sheetView zoomScalePageLayoutView="0" workbookViewId="0" topLeftCell="A1">
      <selection activeCell="K9" sqref="K9"/>
    </sheetView>
  </sheetViews>
  <sheetFormatPr defaultColWidth="9.140625" defaultRowHeight="15" customHeight="1"/>
  <cols>
    <col min="1" max="2" width="9.140625" style="3" customWidth="1"/>
    <col min="3" max="3" width="12.7109375" style="3" customWidth="1"/>
    <col min="4" max="4" width="8.140625" style="3" customWidth="1"/>
    <col min="5" max="5" width="6.8515625" style="3" customWidth="1"/>
    <col min="6" max="6" width="37.7109375" style="3" customWidth="1"/>
    <col min="7" max="7" width="9.140625" style="3" customWidth="1"/>
    <col min="8" max="8" width="9.7109375" style="3" customWidth="1"/>
    <col min="9" max="9" width="9.140625" style="3" customWidth="1"/>
    <col min="10" max="10" width="14.28125" style="3" customWidth="1"/>
    <col min="11" max="11" width="15.7109375" style="3" customWidth="1"/>
  </cols>
  <sheetData>
    <row r="1" spans="1:11" ht="15.75" customHeight="1">
      <c r="A1" s="324" t="s">
        <v>111</v>
      </c>
      <c r="B1" s="412"/>
      <c r="C1" s="412"/>
      <c r="D1" s="412"/>
      <c r="E1" s="412"/>
      <c r="F1" s="412"/>
      <c r="G1" s="412"/>
      <c r="H1" s="412"/>
      <c r="I1" s="412"/>
      <c r="J1" s="412"/>
      <c r="K1" s="412"/>
    </row>
    <row r="2" spans="1:11" ht="15" customHeight="1">
      <c r="A2" s="66"/>
      <c r="B2" s="66"/>
      <c r="C2" s="66"/>
      <c r="D2" s="66"/>
      <c r="E2" s="66"/>
      <c r="F2" s="69">
        <f>'proje ve personel bilgileri'!$B$11</f>
        <v>1</v>
      </c>
      <c r="G2" s="64" t="s">
        <v>235</v>
      </c>
      <c r="H2" s="66"/>
      <c r="I2" s="66"/>
      <c r="J2" s="66"/>
      <c r="K2" s="66"/>
    </row>
    <row r="3" ht="18.75" customHeight="1">
      <c r="K3" s="4" t="s">
        <v>112</v>
      </c>
    </row>
    <row r="4" spans="1:11" ht="15.75" customHeight="1">
      <c r="A4" s="407" t="s">
        <v>2</v>
      </c>
      <c r="B4" s="408"/>
      <c r="C4" s="329">
        <f>'proje ve personel bilgileri'!$B$2</f>
        <v>0</v>
      </c>
      <c r="D4" s="330"/>
      <c r="E4" s="330"/>
      <c r="F4" s="330"/>
      <c r="G4" s="330"/>
      <c r="H4" s="330"/>
      <c r="I4" s="330"/>
      <c r="J4" s="330"/>
      <c r="K4" s="331"/>
    </row>
    <row r="5" spans="1:11" ht="15.75" customHeight="1">
      <c r="A5" s="407" t="s">
        <v>113</v>
      </c>
      <c r="B5" s="408"/>
      <c r="C5" s="329">
        <f>'proje ve personel bilgileri'!$B$3</f>
        <v>0</v>
      </c>
      <c r="D5" s="330"/>
      <c r="E5" s="330"/>
      <c r="F5" s="330"/>
      <c r="G5" s="330"/>
      <c r="H5" s="330"/>
      <c r="I5" s="330"/>
      <c r="J5" s="330"/>
      <c r="K5" s="331"/>
    </row>
    <row r="6" spans="1:11" ht="15.75" customHeight="1">
      <c r="A6" s="407" t="s">
        <v>114</v>
      </c>
      <c r="B6" s="408"/>
      <c r="C6" s="409"/>
      <c r="D6" s="410"/>
      <c r="E6" s="407"/>
      <c r="F6" s="411"/>
      <c r="G6" s="411"/>
      <c r="H6" s="411"/>
      <c r="I6" s="411"/>
      <c r="J6" s="411"/>
      <c r="K6" s="408"/>
    </row>
    <row r="7" spans="1:11" ht="30" customHeight="1">
      <c r="A7" s="413" t="s">
        <v>51</v>
      </c>
      <c r="B7" s="314" t="s">
        <v>9</v>
      </c>
      <c r="C7" s="315"/>
      <c r="D7" s="314" t="s">
        <v>115</v>
      </c>
      <c r="E7" s="315"/>
      <c r="F7" s="413" t="s">
        <v>11</v>
      </c>
      <c r="G7" s="413" t="s">
        <v>116</v>
      </c>
      <c r="H7" s="413" t="s">
        <v>117</v>
      </c>
      <c r="I7" s="413" t="s">
        <v>118</v>
      </c>
      <c r="J7" s="232" t="s">
        <v>119</v>
      </c>
      <c r="K7" s="230" t="s">
        <v>120</v>
      </c>
    </row>
    <row r="8" spans="1:11" ht="30.75" customHeight="1">
      <c r="A8" s="414"/>
      <c r="B8" s="319"/>
      <c r="C8" s="320"/>
      <c r="D8" s="319" t="s">
        <v>121</v>
      </c>
      <c r="E8" s="320"/>
      <c r="F8" s="414"/>
      <c r="G8" s="414"/>
      <c r="H8" s="414"/>
      <c r="I8" s="414"/>
      <c r="J8" s="230" t="s">
        <v>122</v>
      </c>
      <c r="K8" s="230" t="s">
        <v>62</v>
      </c>
    </row>
    <row r="9" spans="1:11" ht="15" customHeight="1">
      <c r="A9" s="1">
        <v>1</v>
      </c>
      <c r="B9" s="415"/>
      <c r="C9" s="415"/>
      <c r="D9" s="404" t="str">
        <f>IF(B9&lt;&gt;0,(VLOOKUP(B9,'proje ve personel bilgileri'!$A$15:$B$1022,2,0))," ")</f>
        <v> </v>
      </c>
      <c r="E9" s="404"/>
      <c r="F9" s="231"/>
      <c r="G9" s="96"/>
      <c r="H9" s="96"/>
      <c r="I9" s="97" t="str">
        <f aca="true" t="shared" si="0" ref="I9:I26">IF(B9&lt;&gt;0,(G9*H9)," ")</f>
        <v> </v>
      </c>
      <c r="J9" s="98" t="str">
        <f>IF(B9&lt;&gt;0,(VLOOKUP(B9,'G011C'!$B$12:$V$38,20,0))," ")</f>
        <v> </v>
      </c>
      <c r="K9" s="99" t="str">
        <f aca="true" t="shared" si="1" ref="K9:K26">IF(B9&lt;&gt;0,(I9*J9)," ")</f>
        <v> </v>
      </c>
    </row>
    <row r="10" spans="1:11" ht="15" customHeight="1">
      <c r="A10" s="2">
        <v>2</v>
      </c>
      <c r="B10" s="405"/>
      <c r="C10" s="405"/>
      <c r="D10" s="404" t="str">
        <f>IF(B10&lt;&gt;0,(VLOOKUP(B10,'proje ve personel bilgileri'!$A$15:$B$1022,2,0))," ")</f>
        <v> </v>
      </c>
      <c r="E10" s="404"/>
      <c r="F10" s="231"/>
      <c r="G10" s="100"/>
      <c r="H10" s="100"/>
      <c r="I10" s="97" t="str">
        <f t="shared" si="0"/>
        <v> </v>
      </c>
      <c r="J10" s="98" t="str">
        <f>IF(B10&lt;&gt;0,(VLOOKUP(B10,'G011C'!$B$12:$V$38,20,0))," ")</f>
        <v> </v>
      </c>
      <c r="K10" s="99" t="str">
        <f t="shared" si="1"/>
        <v> </v>
      </c>
    </row>
    <row r="11" spans="1:11" ht="15" customHeight="1">
      <c r="A11" s="2">
        <v>3</v>
      </c>
      <c r="B11" s="405"/>
      <c r="C11" s="405"/>
      <c r="D11" s="404" t="str">
        <f>IF(B11&lt;&gt;0,(VLOOKUP(B11,'proje ve personel bilgileri'!$A$15:$B$1022,2,0))," ")</f>
        <v> </v>
      </c>
      <c r="E11" s="404"/>
      <c r="F11" s="231"/>
      <c r="G11" s="100"/>
      <c r="H11" s="100"/>
      <c r="I11" s="97" t="str">
        <f t="shared" si="0"/>
        <v> </v>
      </c>
      <c r="J11" s="98" t="str">
        <f>IF(B11&lt;&gt;0,(VLOOKUP(B11,'G011C'!$B$12:$V$38,20,0))," ")</f>
        <v> </v>
      </c>
      <c r="K11" s="99" t="str">
        <f t="shared" si="1"/>
        <v> </v>
      </c>
    </row>
    <row r="12" spans="1:11" ht="15" customHeight="1">
      <c r="A12" s="2">
        <v>4</v>
      </c>
      <c r="B12" s="405"/>
      <c r="C12" s="405"/>
      <c r="D12" s="404" t="str">
        <f>IF(B12&lt;&gt;0,(VLOOKUP(B12,'proje ve personel bilgileri'!$A$15:$B$1022,2,0))," ")</f>
        <v> </v>
      </c>
      <c r="E12" s="404"/>
      <c r="F12" s="231"/>
      <c r="G12" s="100"/>
      <c r="H12" s="100"/>
      <c r="I12" s="97" t="str">
        <f t="shared" si="0"/>
        <v> </v>
      </c>
      <c r="J12" s="98" t="str">
        <f>IF(B12&lt;&gt;0,(VLOOKUP(B12,'G011C'!$B$12:$V$38,20,0))," ")</f>
        <v> </v>
      </c>
      <c r="K12" s="99" t="str">
        <f t="shared" si="1"/>
        <v> </v>
      </c>
    </row>
    <row r="13" spans="1:11" ht="15" customHeight="1">
      <c r="A13" s="2">
        <v>5</v>
      </c>
      <c r="B13" s="405"/>
      <c r="C13" s="405"/>
      <c r="D13" s="404" t="str">
        <f>IF(B13&lt;&gt;0,(VLOOKUP(B13,'proje ve personel bilgileri'!$A$15:$B$1022,2,0))," ")</f>
        <v> </v>
      </c>
      <c r="E13" s="404"/>
      <c r="F13" s="231"/>
      <c r="G13" s="100"/>
      <c r="H13" s="100"/>
      <c r="I13" s="97" t="str">
        <f t="shared" si="0"/>
        <v> </v>
      </c>
      <c r="J13" s="98" t="str">
        <f>IF(B13&lt;&gt;0,(VLOOKUP(B13,'G011C'!$B$12:$V$38,20,0))," ")</f>
        <v> </v>
      </c>
      <c r="K13" s="99" t="str">
        <f t="shared" si="1"/>
        <v> </v>
      </c>
    </row>
    <row r="14" spans="1:11" ht="15" customHeight="1">
      <c r="A14" s="2">
        <v>6</v>
      </c>
      <c r="B14" s="405"/>
      <c r="C14" s="405"/>
      <c r="D14" s="404" t="str">
        <f>IF(B14&lt;&gt;0,(VLOOKUP(B14,'proje ve personel bilgileri'!$A$15:$B$1022,2,0))," ")</f>
        <v> </v>
      </c>
      <c r="E14" s="404"/>
      <c r="F14" s="231"/>
      <c r="G14" s="100"/>
      <c r="H14" s="100"/>
      <c r="I14" s="97" t="str">
        <f t="shared" si="0"/>
        <v> </v>
      </c>
      <c r="J14" s="98" t="str">
        <f>IF(B14&lt;&gt;0,(VLOOKUP(B14,'G011C'!$B$12:$V$38,20,0))," ")</f>
        <v> </v>
      </c>
      <c r="K14" s="99" t="str">
        <f t="shared" si="1"/>
        <v> </v>
      </c>
    </row>
    <row r="15" spans="1:11" ht="15" customHeight="1">
      <c r="A15" s="2">
        <v>7</v>
      </c>
      <c r="B15" s="405"/>
      <c r="C15" s="405"/>
      <c r="D15" s="404" t="str">
        <f>IF(B15&lt;&gt;0,(VLOOKUP(B15,'proje ve personel bilgileri'!$A$15:$B$1022,2,0))," ")</f>
        <v> </v>
      </c>
      <c r="E15" s="404"/>
      <c r="F15" s="231"/>
      <c r="G15" s="100"/>
      <c r="H15" s="100"/>
      <c r="I15" s="97" t="str">
        <f t="shared" si="0"/>
        <v> </v>
      </c>
      <c r="J15" s="98" t="str">
        <f>IF(B15&lt;&gt;0,(VLOOKUP(B15,'G011C'!$B$12:$V$38,20,0))," ")</f>
        <v> </v>
      </c>
      <c r="K15" s="99" t="str">
        <f t="shared" si="1"/>
        <v> </v>
      </c>
    </row>
    <row r="16" spans="1:11" ht="15" customHeight="1">
      <c r="A16" s="2">
        <v>8</v>
      </c>
      <c r="B16" s="405"/>
      <c r="C16" s="405"/>
      <c r="D16" s="404" t="str">
        <f>IF(B16&lt;&gt;0,(VLOOKUP(B16,'proje ve personel bilgileri'!$A$15:$B$1022,2,0))," ")</f>
        <v> </v>
      </c>
      <c r="E16" s="404"/>
      <c r="F16" s="231"/>
      <c r="G16" s="100"/>
      <c r="H16" s="100"/>
      <c r="I16" s="97" t="str">
        <f t="shared" si="0"/>
        <v> </v>
      </c>
      <c r="J16" s="98" t="str">
        <f>IF(B16&lt;&gt;0,(VLOOKUP(B16,'G011C'!$B$12:$V$38,20,0))," ")</f>
        <v> </v>
      </c>
      <c r="K16" s="99" t="str">
        <f t="shared" si="1"/>
        <v> </v>
      </c>
    </row>
    <row r="17" spans="1:11" ht="15" customHeight="1">
      <c r="A17" s="2">
        <v>9</v>
      </c>
      <c r="B17" s="405"/>
      <c r="C17" s="405"/>
      <c r="D17" s="404" t="str">
        <f>IF(B17&lt;&gt;0,(VLOOKUP(B17,'proje ve personel bilgileri'!$A$15:$B$1022,2,0))," ")</f>
        <v> </v>
      </c>
      <c r="E17" s="404"/>
      <c r="F17" s="231"/>
      <c r="G17" s="100"/>
      <c r="H17" s="100"/>
      <c r="I17" s="97" t="str">
        <f t="shared" si="0"/>
        <v> </v>
      </c>
      <c r="J17" s="98" t="str">
        <f>IF(B17&lt;&gt;0,(VLOOKUP(B17,'G011C'!$B$12:$V$38,20,0))," ")</f>
        <v> </v>
      </c>
      <c r="K17" s="99" t="str">
        <f t="shared" si="1"/>
        <v> </v>
      </c>
    </row>
    <row r="18" spans="1:11" ht="15" customHeight="1">
      <c r="A18" s="2">
        <v>10</v>
      </c>
      <c r="B18" s="405"/>
      <c r="C18" s="405"/>
      <c r="D18" s="404" t="str">
        <f>IF(B18&lt;&gt;0,(VLOOKUP(B18,'proje ve personel bilgileri'!$A$15:$B$1022,2,0))," ")</f>
        <v> </v>
      </c>
      <c r="E18" s="404"/>
      <c r="F18" s="231"/>
      <c r="G18" s="100"/>
      <c r="H18" s="100"/>
      <c r="I18" s="97" t="str">
        <f t="shared" si="0"/>
        <v> </v>
      </c>
      <c r="J18" s="98" t="str">
        <f>IF(B18&lt;&gt;0,(VLOOKUP(B18,'G011C'!$B$12:$V$38,20,0))," ")</f>
        <v> </v>
      </c>
      <c r="K18" s="99" t="str">
        <f t="shared" si="1"/>
        <v> </v>
      </c>
    </row>
    <row r="19" spans="1:11" ht="15" customHeight="1">
      <c r="A19" s="2">
        <v>11</v>
      </c>
      <c r="B19" s="405"/>
      <c r="C19" s="405"/>
      <c r="D19" s="404" t="str">
        <f>IF(B19&lt;&gt;0,(VLOOKUP(B19,'proje ve personel bilgileri'!$A$15:$B$1022,2,0))," ")</f>
        <v> </v>
      </c>
      <c r="E19" s="404"/>
      <c r="F19" s="231"/>
      <c r="G19" s="100"/>
      <c r="H19" s="100"/>
      <c r="I19" s="97" t="str">
        <f t="shared" si="0"/>
        <v> </v>
      </c>
      <c r="J19" s="98" t="str">
        <f>IF(B19&lt;&gt;0,(VLOOKUP(B19,'G011C'!$B$12:$V$38,20,0))," ")</f>
        <v> </v>
      </c>
      <c r="K19" s="99" t="str">
        <f t="shared" si="1"/>
        <v> </v>
      </c>
    </row>
    <row r="20" spans="1:11" ht="15" customHeight="1">
      <c r="A20" s="2">
        <v>12</v>
      </c>
      <c r="B20" s="405"/>
      <c r="C20" s="405"/>
      <c r="D20" s="404" t="str">
        <f>IF(B20&lt;&gt;0,(VLOOKUP(B20,'proje ve personel bilgileri'!$A$15:$B$1022,2,0))," ")</f>
        <v> </v>
      </c>
      <c r="E20" s="404"/>
      <c r="F20" s="231"/>
      <c r="G20" s="100"/>
      <c r="H20" s="100"/>
      <c r="I20" s="97" t="str">
        <f t="shared" si="0"/>
        <v> </v>
      </c>
      <c r="J20" s="98" t="str">
        <f>IF(B20&lt;&gt;0,(VLOOKUP(B20,'G011C'!$B$12:$V$38,20,0))," ")</f>
        <v> </v>
      </c>
      <c r="K20" s="99" t="str">
        <f t="shared" si="1"/>
        <v> </v>
      </c>
    </row>
    <row r="21" spans="1:11" ht="15" customHeight="1">
      <c r="A21" s="2">
        <v>13</v>
      </c>
      <c r="B21" s="405"/>
      <c r="C21" s="405"/>
      <c r="D21" s="404" t="str">
        <f>IF(B21&lt;&gt;0,(VLOOKUP(B21,'proje ve personel bilgileri'!$A$15:$B$1022,2,0))," ")</f>
        <v> </v>
      </c>
      <c r="E21" s="404"/>
      <c r="F21" s="231"/>
      <c r="G21" s="100"/>
      <c r="H21" s="100"/>
      <c r="I21" s="97" t="str">
        <f t="shared" si="0"/>
        <v> </v>
      </c>
      <c r="J21" s="98" t="str">
        <f>IF(B21&lt;&gt;0,(VLOOKUP(B21,'G011C'!$B$12:$V$38,20,0))," ")</f>
        <v> </v>
      </c>
      <c r="K21" s="99" t="str">
        <f t="shared" si="1"/>
        <v> </v>
      </c>
    </row>
    <row r="22" spans="1:11" ht="15" customHeight="1">
      <c r="A22" s="2">
        <v>14</v>
      </c>
      <c r="B22" s="405"/>
      <c r="C22" s="405"/>
      <c r="D22" s="404" t="str">
        <f>IF(B22&lt;&gt;0,(VLOOKUP(B22,'proje ve personel bilgileri'!$A$15:$B$1022,2,0))," ")</f>
        <v> </v>
      </c>
      <c r="E22" s="404"/>
      <c r="F22" s="231"/>
      <c r="G22" s="100"/>
      <c r="H22" s="100"/>
      <c r="I22" s="97" t="str">
        <f t="shared" si="0"/>
        <v> </v>
      </c>
      <c r="J22" s="98" t="str">
        <f>IF(B22&lt;&gt;0,(VLOOKUP(B22,'G011C'!$B$12:$V$38,20,0))," ")</f>
        <v> </v>
      </c>
      <c r="K22" s="99" t="str">
        <f t="shared" si="1"/>
        <v> </v>
      </c>
    </row>
    <row r="23" spans="1:11" ht="15" customHeight="1">
      <c r="A23" s="2">
        <v>15</v>
      </c>
      <c r="B23" s="405"/>
      <c r="C23" s="405"/>
      <c r="D23" s="404" t="str">
        <f>IF(B23&lt;&gt;0,(VLOOKUP(B23,'proje ve personel bilgileri'!$A$15:$B$1022,2,0))," ")</f>
        <v> </v>
      </c>
      <c r="E23" s="404"/>
      <c r="F23" s="231"/>
      <c r="G23" s="100"/>
      <c r="H23" s="100"/>
      <c r="I23" s="97" t="str">
        <f t="shared" si="0"/>
        <v> </v>
      </c>
      <c r="J23" s="98" t="str">
        <f>IF(B23&lt;&gt;0,(VLOOKUP(B23,'G011C'!$B$12:$V$38,20,0))," ")</f>
        <v> </v>
      </c>
      <c r="K23" s="99" t="str">
        <f t="shared" si="1"/>
        <v> </v>
      </c>
    </row>
    <row r="24" spans="1:11" ht="15.75" customHeight="1">
      <c r="A24" s="2">
        <v>16</v>
      </c>
      <c r="B24" s="405"/>
      <c r="C24" s="405"/>
      <c r="D24" s="404" t="str">
        <f>IF(B24&lt;&gt;0,(VLOOKUP(B24,'proje ve personel bilgileri'!$A$15:$B$1022,2,0))," ")</f>
        <v> </v>
      </c>
      <c r="E24" s="404"/>
      <c r="F24" s="231"/>
      <c r="G24" s="100"/>
      <c r="H24" s="100"/>
      <c r="I24" s="97" t="str">
        <f t="shared" si="0"/>
        <v> </v>
      </c>
      <c r="J24" s="98" t="str">
        <f>IF(B24&lt;&gt;0,(VLOOKUP(B24,'G011C'!$B$12:$V$38,20,0))," ")</f>
        <v> </v>
      </c>
      <c r="K24" s="99" t="str">
        <f t="shared" si="1"/>
        <v> </v>
      </c>
    </row>
    <row r="25" spans="1:11" ht="15.75" customHeight="1">
      <c r="A25" s="2">
        <v>17</v>
      </c>
      <c r="B25" s="405"/>
      <c r="C25" s="405"/>
      <c r="D25" s="404" t="str">
        <f>IF(B25&lt;&gt;0,(VLOOKUP(B25,'proje ve personel bilgileri'!$A$15:$B$1022,2,0))," ")</f>
        <v> </v>
      </c>
      <c r="E25" s="404"/>
      <c r="F25" s="231"/>
      <c r="G25" s="100"/>
      <c r="H25" s="100"/>
      <c r="I25" s="97" t="str">
        <f t="shared" si="0"/>
        <v> </v>
      </c>
      <c r="J25" s="98" t="str">
        <f>IF(B25&lt;&gt;0,(VLOOKUP(B25,'G011C'!$B$12:$V$38,20,0))," ")</f>
        <v> </v>
      </c>
      <c r="K25" s="99" t="str">
        <f t="shared" si="1"/>
        <v> </v>
      </c>
    </row>
    <row r="26" spans="1:11" ht="15" customHeight="1">
      <c r="A26" s="2">
        <v>18</v>
      </c>
      <c r="B26" s="405"/>
      <c r="C26" s="405"/>
      <c r="D26" s="404" t="str">
        <f>IF(B26&lt;&gt;0,(VLOOKUP(B26,'proje ve personel bilgileri'!$A$15:$B$1022,2,0))," ")</f>
        <v> </v>
      </c>
      <c r="E26" s="404"/>
      <c r="F26" s="231"/>
      <c r="G26" s="100"/>
      <c r="H26" s="100"/>
      <c r="I26" s="97" t="str">
        <f t="shared" si="0"/>
        <v> </v>
      </c>
      <c r="J26" s="98" t="str">
        <f>IF(B26&lt;&gt;0,(VLOOKUP(B26,'G011C'!$B$12:$V$38,20,0))," ")</f>
        <v> </v>
      </c>
      <c r="K26" s="99" t="str">
        <f t="shared" si="1"/>
        <v> </v>
      </c>
    </row>
    <row r="27" spans="1:11" ht="30" customHeight="1">
      <c r="A27" s="325" t="s">
        <v>123</v>
      </c>
      <c r="B27" s="406"/>
      <c r="C27" s="406"/>
      <c r="D27" s="406"/>
      <c r="E27" s="406"/>
      <c r="F27" s="406"/>
      <c r="G27" s="406"/>
      <c r="H27" s="406"/>
      <c r="I27" s="33">
        <f>SUM(I9:I26)</f>
        <v>0</v>
      </c>
      <c r="J27" s="30"/>
      <c r="K27" s="34">
        <f>SUM(K9:K26)</f>
        <v>0</v>
      </c>
    </row>
    <row r="28" spans="1:11" ht="15.75" customHeight="1">
      <c r="A28" s="400" t="s">
        <v>124</v>
      </c>
      <c r="B28" s="401"/>
      <c r="C28" s="401"/>
      <c r="D28" s="401"/>
      <c r="E28" s="401"/>
      <c r="F28" s="401"/>
      <c r="G28" s="402"/>
      <c r="H28" s="31"/>
      <c r="I28" s="32"/>
      <c r="J28" s="32"/>
      <c r="K28" s="34">
        <f>K27</f>
        <v>0</v>
      </c>
    </row>
    <row r="29" spans="1:11" ht="15" customHeight="1">
      <c r="A29" s="54"/>
      <c r="B29" s="54"/>
      <c r="C29" s="54"/>
      <c r="D29" s="54"/>
      <c r="E29" s="54"/>
      <c r="F29" s="54"/>
      <c r="G29" s="54"/>
      <c r="H29" s="54"/>
      <c r="I29" s="54"/>
      <c r="J29" s="54"/>
      <c r="K29" s="54"/>
    </row>
    <row r="30" ht="15" customHeight="1">
      <c r="A30" s="48"/>
    </row>
    <row r="31" spans="1:11" ht="19.5" customHeight="1">
      <c r="A31" s="403" t="s">
        <v>125</v>
      </c>
      <c r="B31" s="403"/>
      <c r="C31" s="403"/>
      <c r="D31" s="403"/>
      <c r="E31" s="403"/>
      <c r="F31" s="403"/>
      <c r="G31" s="403"/>
      <c r="H31" s="403"/>
      <c r="I31" s="403"/>
      <c r="J31" s="403"/>
      <c r="K31" s="403"/>
    </row>
    <row r="32" ht="15" customHeight="1">
      <c r="A32" s="48"/>
    </row>
    <row r="33" ht="15" customHeight="1">
      <c r="A33" s="49"/>
    </row>
    <row r="34" spans="1:10" ht="15" customHeight="1">
      <c r="A34" s="233" t="s">
        <v>65</v>
      </c>
      <c r="E34" s="233" t="s">
        <v>66</v>
      </c>
      <c r="G34" s="233" t="s">
        <v>67</v>
      </c>
      <c r="J34" s="70" t="s">
        <v>82</v>
      </c>
    </row>
    <row r="36" spans="1:11" ht="15.75" customHeight="1">
      <c r="A36" s="324" t="s">
        <v>111</v>
      </c>
      <c r="B36" s="412"/>
      <c r="C36" s="412"/>
      <c r="D36" s="412"/>
      <c r="E36" s="412"/>
      <c r="F36" s="412"/>
      <c r="G36" s="412"/>
      <c r="H36" s="412"/>
      <c r="I36" s="412"/>
      <c r="J36" s="412"/>
      <c r="K36" s="412"/>
    </row>
    <row r="37" spans="1:11" ht="15" customHeight="1">
      <c r="A37" s="66"/>
      <c r="B37" s="66"/>
      <c r="C37" s="66"/>
      <c r="D37" s="66"/>
      <c r="E37" s="66"/>
      <c r="F37" s="72">
        <f>'proje ve personel bilgileri'!$B$11</f>
        <v>1</v>
      </c>
      <c r="G37" s="163" t="s">
        <v>235</v>
      </c>
      <c r="H37" s="163"/>
      <c r="I37" s="66"/>
      <c r="J37" s="66"/>
      <c r="K37" s="66"/>
    </row>
    <row r="38" ht="18.75" customHeight="1">
      <c r="K38" s="4" t="s">
        <v>112</v>
      </c>
    </row>
    <row r="39" spans="1:11" ht="15.75" customHeight="1">
      <c r="A39" s="407" t="s">
        <v>2</v>
      </c>
      <c r="B39" s="408"/>
      <c r="C39" s="329">
        <f>'proje ve personel bilgileri'!$B$2</f>
        <v>0</v>
      </c>
      <c r="D39" s="330"/>
      <c r="E39" s="330"/>
      <c r="F39" s="330"/>
      <c r="G39" s="330"/>
      <c r="H39" s="330"/>
      <c r="I39" s="330"/>
      <c r="J39" s="330"/>
      <c r="K39" s="331"/>
    </row>
    <row r="40" spans="1:11" ht="15.75" customHeight="1">
      <c r="A40" s="407" t="s">
        <v>113</v>
      </c>
      <c r="B40" s="408"/>
      <c r="C40" s="329">
        <f>'proje ve personel bilgileri'!$B$3</f>
        <v>0</v>
      </c>
      <c r="D40" s="330"/>
      <c r="E40" s="330"/>
      <c r="F40" s="330"/>
      <c r="G40" s="330"/>
      <c r="H40" s="330"/>
      <c r="I40" s="330"/>
      <c r="J40" s="330"/>
      <c r="K40" s="331"/>
    </row>
    <row r="41" spans="1:11" ht="15.75" customHeight="1">
      <c r="A41" s="407" t="s">
        <v>114</v>
      </c>
      <c r="B41" s="408"/>
      <c r="C41" s="409"/>
      <c r="D41" s="410"/>
      <c r="E41" s="407"/>
      <c r="F41" s="411"/>
      <c r="G41" s="411"/>
      <c r="H41" s="411"/>
      <c r="I41" s="411"/>
      <c r="J41" s="411"/>
      <c r="K41" s="408"/>
    </row>
    <row r="42" spans="1:11" ht="30" customHeight="1">
      <c r="A42" s="413" t="s">
        <v>51</v>
      </c>
      <c r="B42" s="314" t="s">
        <v>9</v>
      </c>
      <c r="C42" s="315"/>
      <c r="D42" s="314" t="s">
        <v>115</v>
      </c>
      <c r="E42" s="315"/>
      <c r="F42" s="413" t="s">
        <v>11</v>
      </c>
      <c r="G42" s="413" t="s">
        <v>116</v>
      </c>
      <c r="H42" s="413" t="s">
        <v>117</v>
      </c>
      <c r="I42" s="413" t="s">
        <v>118</v>
      </c>
      <c r="J42" s="232" t="s">
        <v>119</v>
      </c>
      <c r="K42" s="230" t="s">
        <v>120</v>
      </c>
    </row>
    <row r="43" spans="1:11" ht="30.75" customHeight="1">
      <c r="A43" s="414"/>
      <c r="B43" s="319"/>
      <c r="C43" s="320"/>
      <c r="D43" s="319" t="s">
        <v>121</v>
      </c>
      <c r="E43" s="320"/>
      <c r="F43" s="414"/>
      <c r="G43" s="414"/>
      <c r="H43" s="414"/>
      <c r="I43" s="414"/>
      <c r="J43" s="230" t="s">
        <v>122</v>
      </c>
      <c r="K43" s="230" t="s">
        <v>62</v>
      </c>
    </row>
    <row r="44" spans="1:11" ht="15.75" customHeight="1">
      <c r="A44" s="1">
        <v>19</v>
      </c>
      <c r="B44" s="415"/>
      <c r="C44" s="415"/>
      <c r="D44" s="404" t="str">
        <f>IF(B44&lt;&gt;0,(VLOOKUP(B44,'proje ve personel bilgileri'!$A$15:$B$1022,2,0))," ")</f>
        <v> </v>
      </c>
      <c r="E44" s="404"/>
      <c r="F44" s="231"/>
      <c r="G44" s="96"/>
      <c r="H44" s="96"/>
      <c r="I44" s="97" t="str">
        <f aca="true" t="shared" si="2" ref="I44:I61">IF(B44&lt;&gt;0,(G44*H44)," ")</f>
        <v> </v>
      </c>
      <c r="J44" s="98" t="str">
        <f>IF(B44&lt;&gt;0,(VLOOKUP(B44,'G011C'!$B$12:$V$38,20,0))," ")</f>
        <v> </v>
      </c>
      <c r="K44" s="99" t="str">
        <f aca="true" t="shared" si="3" ref="K44:K61">IF(B44&lt;&gt;0,(I44*J44)," ")</f>
        <v> </v>
      </c>
    </row>
    <row r="45" spans="1:11" ht="15.75" customHeight="1">
      <c r="A45" s="2">
        <v>20</v>
      </c>
      <c r="B45" s="405"/>
      <c r="C45" s="405"/>
      <c r="D45" s="404" t="str">
        <f>IF(B45&lt;&gt;0,(VLOOKUP(B45,'proje ve personel bilgileri'!$A$15:$B$1022,2,0))," ")</f>
        <v> </v>
      </c>
      <c r="E45" s="404"/>
      <c r="F45" s="231"/>
      <c r="G45" s="100"/>
      <c r="H45" s="100"/>
      <c r="I45" s="97" t="str">
        <f t="shared" si="2"/>
        <v> </v>
      </c>
      <c r="J45" s="98" t="str">
        <f>IF(B45&lt;&gt;0,(VLOOKUP(B45,'G011C'!$B$12:$V$38,20,0))," ")</f>
        <v> </v>
      </c>
      <c r="K45" s="99" t="str">
        <f t="shared" si="3"/>
        <v> </v>
      </c>
    </row>
    <row r="46" spans="1:11" ht="15.75" customHeight="1">
      <c r="A46" s="1">
        <v>21</v>
      </c>
      <c r="B46" s="405"/>
      <c r="C46" s="405"/>
      <c r="D46" s="404" t="str">
        <f>IF(B46&lt;&gt;0,(VLOOKUP(B46,'proje ve personel bilgileri'!$A$15:$B$1022,2,0))," ")</f>
        <v> </v>
      </c>
      <c r="E46" s="404"/>
      <c r="F46" s="231"/>
      <c r="G46" s="100"/>
      <c r="H46" s="100"/>
      <c r="I46" s="97" t="str">
        <f t="shared" si="2"/>
        <v> </v>
      </c>
      <c r="J46" s="98" t="str">
        <f>IF(B46&lt;&gt;0,(VLOOKUP(B46,'G011C'!$B$12:$V$38,20,0))," ")</f>
        <v> </v>
      </c>
      <c r="K46" s="99" t="str">
        <f t="shared" si="3"/>
        <v> </v>
      </c>
    </row>
    <row r="47" spans="1:11" ht="15.75" customHeight="1">
      <c r="A47" s="2">
        <v>22</v>
      </c>
      <c r="B47" s="405"/>
      <c r="C47" s="405"/>
      <c r="D47" s="404" t="str">
        <f>IF(B47&lt;&gt;0,(VLOOKUP(B47,'proje ve personel bilgileri'!$A$15:$B$1022,2,0))," ")</f>
        <v> </v>
      </c>
      <c r="E47" s="404"/>
      <c r="F47" s="231"/>
      <c r="G47" s="100"/>
      <c r="H47" s="100"/>
      <c r="I47" s="97" t="str">
        <f t="shared" si="2"/>
        <v> </v>
      </c>
      <c r="J47" s="98" t="str">
        <f>IF(B47&lt;&gt;0,(VLOOKUP(B47,'G011C'!$B$12:$V$38,20,0))," ")</f>
        <v> </v>
      </c>
      <c r="K47" s="99" t="str">
        <f t="shared" si="3"/>
        <v> </v>
      </c>
    </row>
    <row r="48" spans="1:11" ht="15.75" customHeight="1">
      <c r="A48" s="1">
        <v>23</v>
      </c>
      <c r="B48" s="405"/>
      <c r="C48" s="405"/>
      <c r="D48" s="404" t="str">
        <f>IF(B48&lt;&gt;0,(VLOOKUP(B48,'proje ve personel bilgileri'!$A$15:$B$1022,2,0))," ")</f>
        <v> </v>
      </c>
      <c r="E48" s="404"/>
      <c r="F48" s="231"/>
      <c r="G48" s="100"/>
      <c r="H48" s="100"/>
      <c r="I48" s="97" t="str">
        <f t="shared" si="2"/>
        <v> </v>
      </c>
      <c r="J48" s="98" t="str">
        <f>IF(B48&lt;&gt;0,(VLOOKUP(B48,'G011C'!$B$12:$V$38,20,0))," ")</f>
        <v> </v>
      </c>
      <c r="K48" s="99" t="str">
        <f t="shared" si="3"/>
        <v> </v>
      </c>
    </row>
    <row r="49" spans="1:11" ht="15.75" customHeight="1">
      <c r="A49" s="2">
        <v>24</v>
      </c>
      <c r="B49" s="405"/>
      <c r="C49" s="405"/>
      <c r="D49" s="404" t="str">
        <f>IF(B49&lt;&gt;0,(VLOOKUP(B49,'proje ve personel bilgileri'!$A$15:$B$1022,2,0))," ")</f>
        <v> </v>
      </c>
      <c r="E49" s="404"/>
      <c r="F49" s="231"/>
      <c r="G49" s="100"/>
      <c r="H49" s="100"/>
      <c r="I49" s="97" t="str">
        <f t="shared" si="2"/>
        <v> </v>
      </c>
      <c r="J49" s="98" t="str">
        <f>IF(B49&lt;&gt;0,(VLOOKUP(B49,'G011C'!$B$12:$V$38,20,0))," ")</f>
        <v> </v>
      </c>
      <c r="K49" s="99" t="str">
        <f t="shared" si="3"/>
        <v> </v>
      </c>
    </row>
    <row r="50" spans="1:11" ht="15.75" customHeight="1">
      <c r="A50" s="1">
        <v>25</v>
      </c>
      <c r="B50" s="405"/>
      <c r="C50" s="405"/>
      <c r="D50" s="404" t="str">
        <f>IF(B50&lt;&gt;0,(VLOOKUP(B50,'proje ve personel bilgileri'!$A$15:$B$1022,2,0))," ")</f>
        <v> </v>
      </c>
      <c r="E50" s="404"/>
      <c r="F50" s="231"/>
      <c r="G50" s="100"/>
      <c r="H50" s="100"/>
      <c r="I50" s="97" t="str">
        <f t="shared" si="2"/>
        <v> </v>
      </c>
      <c r="J50" s="98" t="str">
        <f>IF(B50&lt;&gt;0,(VLOOKUP(B50,'G011C'!$B$12:$V$38,20,0))," ")</f>
        <v> </v>
      </c>
      <c r="K50" s="99" t="str">
        <f t="shared" si="3"/>
        <v> </v>
      </c>
    </row>
    <row r="51" spans="1:11" ht="15.75" customHeight="1">
      <c r="A51" s="2">
        <v>26</v>
      </c>
      <c r="B51" s="405"/>
      <c r="C51" s="405"/>
      <c r="D51" s="404" t="str">
        <f>IF(B51&lt;&gt;0,(VLOOKUP(B51,'proje ve personel bilgileri'!$A$15:$B$1022,2,0))," ")</f>
        <v> </v>
      </c>
      <c r="E51" s="404"/>
      <c r="F51" s="231"/>
      <c r="G51" s="100"/>
      <c r="H51" s="100"/>
      <c r="I51" s="97" t="str">
        <f t="shared" si="2"/>
        <v> </v>
      </c>
      <c r="J51" s="98" t="str">
        <f>IF(B51&lt;&gt;0,(VLOOKUP(B51,'G011C'!$B$12:$V$38,20,0))," ")</f>
        <v> </v>
      </c>
      <c r="K51" s="99" t="str">
        <f t="shared" si="3"/>
        <v> </v>
      </c>
    </row>
    <row r="52" spans="1:11" ht="15.75" customHeight="1">
      <c r="A52" s="1">
        <v>27</v>
      </c>
      <c r="B52" s="405"/>
      <c r="C52" s="405"/>
      <c r="D52" s="404" t="str">
        <f>IF(B52&lt;&gt;0,(VLOOKUP(B52,'proje ve personel bilgileri'!$A$15:$B$1022,2,0))," ")</f>
        <v> </v>
      </c>
      <c r="E52" s="404"/>
      <c r="F52" s="231"/>
      <c r="G52" s="100"/>
      <c r="H52" s="100"/>
      <c r="I52" s="97" t="str">
        <f t="shared" si="2"/>
        <v> </v>
      </c>
      <c r="J52" s="98" t="str">
        <f>IF(B52&lt;&gt;0,(VLOOKUP(B52,'G011C'!$B$12:$V$38,20,0))," ")</f>
        <v> </v>
      </c>
      <c r="K52" s="99" t="str">
        <f t="shared" si="3"/>
        <v> </v>
      </c>
    </row>
    <row r="53" spans="1:11" ht="15.75" customHeight="1">
      <c r="A53" s="2">
        <v>28</v>
      </c>
      <c r="B53" s="405"/>
      <c r="C53" s="405"/>
      <c r="D53" s="404" t="str">
        <f>IF(B53&lt;&gt;0,(VLOOKUP(B53,'proje ve personel bilgileri'!$A$15:$B$1022,2,0))," ")</f>
        <v> </v>
      </c>
      <c r="E53" s="404"/>
      <c r="F53" s="231"/>
      <c r="G53" s="100"/>
      <c r="H53" s="100"/>
      <c r="I53" s="97" t="str">
        <f t="shared" si="2"/>
        <v> </v>
      </c>
      <c r="J53" s="98" t="str">
        <f>IF(B53&lt;&gt;0,(VLOOKUP(B53,'G011C'!$B$12:$V$38,20,0))," ")</f>
        <v> </v>
      </c>
      <c r="K53" s="99" t="str">
        <f t="shared" si="3"/>
        <v> </v>
      </c>
    </row>
    <row r="54" spans="1:11" ht="15.75" customHeight="1">
      <c r="A54" s="1">
        <v>29</v>
      </c>
      <c r="B54" s="405"/>
      <c r="C54" s="405"/>
      <c r="D54" s="404" t="str">
        <f>IF(B54&lt;&gt;0,(VLOOKUP(B54,'proje ve personel bilgileri'!$A$15:$B$1022,2,0))," ")</f>
        <v> </v>
      </c>
      <c r="E54" s="404"/>
      <c r="F54" s="231"/>
      <c r="G54" s="100"/>
      <c r="H54" s="100"/>
      <c r="I54" s="97" t="str">
        <f t="shared" si="2"/>
        <v> </v>
      </c>
      <c r="J54" s="98" t="str">
        <f>IF(B54&lt;&gt;0,(VLOOKUP(B54,'G011C'!$B$12:$V$38,20,0))," ")</f>
        <v> </v>
      </c>
      <c r="K54" s="99" t="str">
        <f t="shared" si="3"/>
        <v> </v>
      </c>
    </row>
    <row r="55" spans="1:11" ht="15.75" customHeight="1">
      <c r="A55" s="2">
        <v>30</v>
      </c>
      <c r="B55" s="405"/>
      <c r="C55" s="405"/>
      <c r="D55" s="404" t="str">
        <f>IF(B55&lt;&gt;0,(VLOOKUP(B55,'proje ve personel bilgileri'!$A$15:$B$1022,2,0))," ")</f>
        <v> </v>
      </c>
      <c r="E55" s="404"/>
      <c r="F55" s="231"/>
      <c r="G55" s="100"/>
      <c r="H55" s="100"/>
      <c r="I55" s="97" t="str">
        <f t="shared" si="2"/>
        <v> </v>
      </c>
      <c r="J55" s="98" t="str">
        <f>IF(B55&lt;&gt;0,(VLOOKUP(B55,'G011C'!$B$12:$V$38,20,0))," ")</f>
        <v> </v>
      </c>
      <c r="K55" s="99" t="str">
        <f t="shared" si="3"/>
        <v> </v>
      </c>
    </row>
    <row r="56" spans="1:11" ht="15.75" customHeight="1">
      <c r="A56" s="1">
        <v>31</v>
      </c>
      <c r="B56" s="405"/>
      <c r="C56" s="405"/>
      <c r="D56" s="404" t="str">
        <f>IF(B56&lt;&gt;0,(VLOOKUP(B56,'proje ve personel bilgileri'!$A$15:$B$1022,2,0))," ")</f>
        <v> </v>
      </c>
      <c r="E56" s="404"/>
      <c r="F56" s="231"/>
      <c r="G56" s="100"/>
      <c r="H56" s="100"/>
      <c r="I56" s="97" t="str">
        <f t="shared" si="2"/>
        <v> </v>
      </c>
      <c r="J56" s="98" t="str">
        <f>IF(B56&lt;&gt;0,(VLOOKUP(B56,'G011C'!$B$12:$V$38,20,0))," ")</f>
        <v> </v>
      </c>
      <c r="K56" s="99" t="str">
        <f t="shared" si="3"/>
        <v> </v>
      </c>
    </row>
    <row r="57" spans="1:11" ht="15.75" customHeight="1">
      <c r="A57" s="2">
        <v>32</v>
      </c>
      <c r="B57" s="405"/>
      <c r="C57" s="405"/>
      <c r="D57" s="404" t="str">
        <f>IF(B57&lt;&gt;0,(VLOOKUP(B57,'proje ve personel bilgileri'!$A$15:$B$1022,2,0))," ")</f>
        <v> </v>
      </c>
      <c r="E57" s="404"/>
      <c r="F57" s="231"/>
      <c r="G57" s="100"/>
      <c r="H57" s="100"/>
      <c r="I57" s="97" t="str">
        <f t="shared" si="2"/>
        <v> </v>
      </c>
      <c r="J57" s="98" t="str">
        <f>IF(B57&lt;&gt;0,(VLOOKUP(B57,'G011C'!$B$12:$V$38,20,0))," ")</f>
        <v> </v>
      </c>
      <c r="K57" s="99" t="str">
        <f t="shared" si="3"/>
        <v> </v>
      </c>
    </row>
    <row r="58" spans="1:11" ht="15.75" customHeight="1">
      <c r="A58" s="1">
        <v>33</v>
      </c>
      <c r="B58" s="405"/>
      <c r="C58" s="405"/>
      <c r="D58" s="404" t="str">
        <f>IF(B58&lt;&gt;0,(VLOOKUP(B58,'proje ve personel bilgileri'!$A$15:$B$1022,2,0))," ")</f>
        <v> </v>
      </c>
      <c r="E58" s="404"/>
      <c r="F58" s="231"/>
      <c r="G58" s="100"/>
      <c r="H58" s="100"/>
      <c r="I58" s="97" t="str">
        <f t="shared" si="2"/>
        <v> </v>
      </c>
      <c r="J58" s="98" t="str">
        <f>IF(B58&lt;&gt;0,(VLOOKUP(B58,'G011C'!$B$12:$V$38,20,0))," ")</f>
        <v> </v>
      </c>
      <c r="K58" s="99" t="str">
        <f t="shared" si="3"/>
        <v> </v>
      </c>
    </row>
    <row r="59" spans="1:11" ht="15.75" customHeight="1">
      <c r="A59" s="2">
        <v>34</v>
      </c>
      <c r="B59" s="405"/>
      <c r="C59" s="405"/>
      <c r="D59" s="404" t="str">
        <f>IF(B59&lt;&gt;0,(VLOOKUP(B59,'proje ve personel bilgileri'!$A$15:$B$1022,2,0))," ")</f>
        <v> </v>
      </c>
      <c r="E59" s="404"/>
      <c r="F59" s="231"/>
      <c r="G59" s="100"/>
      <c r="H59" s="100"/>
      <c r="I59" s="97" t="str">
        <f t="shared" si="2"/>
        <v> </v>
      </c>
      <c r="J59" s="98" t="str">
        <f>IF(B59&lt;&gt;0,(VLOOKUP(B59,'G011C'!$B$12:$V$38,20,0))," ")</f>
        <v> </v>
      </c>
      <c r="K59" s="99" t="str">
        <f t="shared" si="3"/>
        <v> </v>
      </c>
    </row>
    <row r="60" spans="1:11" ht="15.75" customHeight="1">
      <c r="A60" s="1">
        <v>35</v>
      </c>
      <c r="B60" s="405"/>
      <c r="C60" s="405"/>
      <c r="D60" s="404" t="str">
        <f>IF(B60&lt;&gt;0,(VLOOKUP(B60,'proje ve personel bilgileri'!$A$15:$B$1022,2,0))," ")</f>
        <v> </v>
      </c>
      <c r="E60" s="404"/>
      <c r="F60" s="231"/>
      <c r="G60" s="100"/>
      <c r="H60" s="100"/>
      <c r="I60" s="97" t="str">
        <f t="shared" si="2"/>
        <v> </v>
      </c>
      <c r="J60" s="98" t="str">
        <f>IF(B60&lt;&gt;0,(VLOOKUP(B60,'G011C'!$B$12:$V$38,20,0))," ")</f>
        <v> </v>
      </c>
      <c r="K60" s="99" t="str">
        <f t="shared" si="3"/>
        <v> </v>
      </c>
    </row>
    <row r="61" spans="1:11" ht="15" customHeight="1">
      <c r="A61" s="2">
        <v>36</v>
      </c>
      <c r="B61" s="405"/>
      <c r="C61" s="405"/>
      <c r="D61" s="404" t="str">
        <f>IF(B61&lt;&gt;0,(VLOOKUP(B61,'proje ve personel bilgileri'!$A$15:$B$1022,2,0))," ")</f>
        <v> </v>
      </c>
      <c r="E61" s="404"/>
      <c r="F61" s="231"/>
      <c r="G61" s="100"/>
      <c r="H61" s="100"/>
      <c r="I61" s="97" t="str">
        <f t="shared" si="2"/>
        <v> </v>
      </c>
      <c r="J61" s="98" t="str">
        <f>IF(B61&lt;&gt;0,(VLOOKUP(B61,'G011C'!$B$12:$V$38,20,0))," ")</f>
        <v> </v>
      </c>
      <c r="K61" s="99" t="str">
        <f t="shared" si="3"/>
        <v> </v>
      </c>
    </row>
    <row r="62" spans="1:11" ht="15.75" customHeight="1">
      <c r="A62" s="325" t="s">
        <v>123</v>
      </c>
      <c r="B62" s="406"/>
      <c r="C62" s="406"/>
      <c r="D62" s="406"/>
      <c r="E62" s="406"/>
      <c r="F62" s="406"/>
      <c r="G62" s="406"/>
      <c r="H62" s="406"/>
      <c r="I62" s="33">
        <f>SUM(I44:I61)</f>
        <v>0</v>
      </c>
      <c r="J62" s="30"/>
      <c r="K62" s="34">
        <f>IF(C41=C6,SUM(K44:K61)+K27,SUM(K44:K61))</f>
        <v>0</v>
      </c>
    </row>
    <row r="63" spans="1:11" ht="15.75" customHeight="1">
      <c r="A63" s="400" t="s">
        <v>124</v>
      </c>
      <c r="B63" s="401"/>
      <c r="C63" s="401"/>
      <c r="D63" s="401"/>
      <c r="E63" s="401"/>
      <c r="F63" s="401"/>
      <c r="G63" s="402"/>
      <c r="H63" s="31"/>
      <c r="I63" s="32"/>
      <c r="J63" s="32"/>
      <c r="K63" s="61">
        <f>SUM(K44:K61)+K28</f>
        <v>0</v>
      </c>
    </row>
    <row r="64" spans="1:11" ht="15" customHeight="1">
      <c r="A64" s="54"/>
      <c r="B64" s="54"/>
      <c r="C64" s="54"/>
      <c r="D64" s="54"/>
      <c r="E64" s="54"/>
      <c r="F64" s="54"/>
      <c r="G64" s="54"/>
      <c r="H64" s="54"/>
      <c r="I64" s="54"/>
      <c r="J64" s="54"/>
      <c r="K64" s="54"/>
    </row>
    <row r="65" ht="15" customHeight="1">
      <c r="A65" s="48"/>
    </row>
    <row r="66" spans="1:11" ht="15" customHeight="1">
      <c r="A66" s="403" t="s">
        <v>125</v>
      </c>
      <c r="B66" s="403"/>
      <c r="C66" s="403"/>
      <c r="D66" s="403"/>
      <c r="E66" s="403"/>
      <c r="F66" s="403"/>
      <c r="G66" s="403"/>
      <c r="H66" s="403"/>
      <c r="I66" s="403"/>
      <c r="J66" s="403"/>
      <c r="K66" s="403"/>
    </row>
    <row r="67" ht="15" customHeight="1">
      <c r="A67" s="48"/>
    </row>
    <row r="68" ht="15" customHeight="1">
      <c r="A68" s="49"/>
    </row>
    <row r="69" spans="1:10" ht="15" customHeight="1">
      <c r="A69" s="233" t="s">
        <v>65</v>
      </c>
      <c r="E69" s="233" t="s">
        <v>66</v>
      </c>
      <c r="G69" s="233" t="s">
        <v>67</v>
      </c>
      <c r="J69" s="70" t="s">
        <v>82</v>
      </c>
    </row>
    <row r="71" spans="1:11" ht="15.75" customHeight="1">
      <c r="A71" s="324" t="s">
        <v>111</v>
      </c>
      <c r="B71" s="412"/>
      <c r="C71" s="412"/>
      <c r="D71" s="412"/>
      <c r="E71" s="412"/>
      <c r="F71" s="412"/>
      <c r="G71" s="412"/>
      <c r="H71" s="412"/>
      <c r="I71" s="412"/>
      <c r="J71" s="412"/>
      <c r="K71" s="412"/>
    </row>
    <row r="72" spans="1:11" ht="15" customHeight="1">
      <c r="A72" s="66"/>
      <c r="B72" s="66"/>
      <c r="C72" s="66"/>
      <c r="D72" s="66"/>
      <c r="E72" s="66"/>
      <c r="F72" s="72">
        <f>'proje ve personel bilgileri'!$B$11</f>
        <v>1</v>
      </c>
      <c r="G72" s="163" t="s">
        <v>235</v>
      </c>
      <c r="H72" s="163"/>
      <c r="I72" s="66"/>
      <c r="J72" s="66"/>
      <c r="K72" s="66"/>
    </row>
    <row r="73" ht="18.75" customHeight="1">
      <c r="K73" s="4" t="s">
        <v>112</v>
      </c>
    </row>
    <row r="74" spans="1:11" ht="15.75" customHeight="1">
      <c r="A74" s="407" t="s">
        <v>2</v>
      </c>
      <c r="B74" s="408"/>
      <c r="C74" s="329">
        <f>'proje ve personel bilgileri'!$B$2</f>
        <v>0</v>
      </c>
      <c r="D74" s="330"/>
      <c r="E74" s="330"/>
      <c r="F74" s="330"/>
      <c r="G74" s="330"/>
      <c r="H74" s="330"/>
      <c r="I74" s="330"/>
      <c r="J74" s="330"/>
      <c r="K74" s="331"/>
    </row>
    <row r="75" spans="1:11" ht="15.75" customHeight="1">
      <c r="A75" s="407" t="s">
        <v>113</v>
      </c>
      <c r="B75" s="408"/>
      <c r="C75" s="329">
        <f>'proje ve personel bilgileri'!$B$3</f>
        <v>0</v>
      </c>
      <c r="D75" s="330"/>
      <c r="E75" s="330"/>
      <c r="F75" s="330"/>
      <c r="G75" s="330"/>
      <c r="H75" s="330"/>
      <c r="I75" s="330"/>
      <c r="J75" s="330"/>
      <c r="K75" s="331"/>
    </row>
    <row r="76" spans="1:11" ht="15.75" customHeight="1">
      <c r="A76" s="407" t="s">
        <v>114</v>
      </c>
      <c r="B76" s="408"/>
      <c r="C76" s="409"/>
      <c r="D76" s="410"/>
      <c r="E76" s="407"/>
      <c r="F76" s="411"/>
      <c r="G76" s="411"/>
      <c r="H76" s="411"/>
      <c r="I76" s="411"/>
      <c r="J76" s="411"/>
      <c r="K76" s="408"/>
    </row>
    <row r="77" spans="1:11" ht="30" customHeight="1">
      <c r="A77" s="413" t="s">
        <v>51</v>
      </c>
      <c r="B77" s="314" t="s">
        <v>9</v>
      </c>
      <c r="C77" s="315"/>
      <c r="D77" s="314" t="s">
        <v>115</v>
      </c>
      <c r="E77" s="315"/>
      <c r="F77" s="413" t="s">
        <v>11</v>
      </c>
      <c r="G77" s="413" t="s">
        <v>116</v>
      </c>
      <c r="H77" s="413" t="s">
        <v>117</v>
      </c>
      <c r="I77" s="413" t="s">
        <v>118</v>
      </c>
      <c r="J77" s="232" t="s">
        <v>119</v>
      </c>
      <c r="K77" s="230" t="s">
        <v>120</v>
      </c>
    </row>
    <row r="78" spans="1:11" ht="30.75" customHeight="1">
      <c r="A78" s="414"/>
      <c r="B78" s="319"/>
      <c r="C78" s="320"/>
      <c r="D78" s="319" t="s">
        <v>121</v>
      </c>
      <c r="E78" s="320"/>
      <c r="F78" s="414"/>
      <c r="G78" s="414"/>
      <c r="H78" s="414"/>
      <c r="I78" s="414"/>
      <c r="J78" s="230" t="s">
        <v>122</v>
      </c>
      <c r="K78" s="230" t="s">
        <v>62</v>
      </c>
    </row>
    <row r="79" spans="1:11" ht="15.75" customHeight="1">
      <c r="A79" s="1">
        <v>37</v>
      </c>
      <c r="B79" s="415"/>
      <c r="C79" s="415"/>
      <c r="D79" s="404" t="str">
        <f>IF(B79&lt;&gt;0,(VLOOKUP(B79,'proje ve personel bilgileri'!$A$15:$B$1022,2,0))," ")</f>
        <v> </v>
      </c>
      <c r="E79" s="404"/>
      <c r="F79" s="231"/>
      <c r="G79" s="96"/>
      <c r="H79" s="96"/>
      <c r="I79" s="97" t="str">
        <f aca="true" t="shared" si="4" ref="I79:I96">IF(B79&lt;&gt;0,(G79*H79)," ")</f>
        <v> </v>
      </c>
      <c r="J79" s="98" t="str">
        <f>IF(B79&lt;&gt;0,(VLOOKUP(B79,'G011C'!$B$12:$V$38,20,0))," ")</f>
        <v> </v>
      </c>
      <c r="K79" s="99" t="str">
        <f aca="true" t="shared" si="5" ref="K79:K96">IF(B79&lt;&gt;0,(I79*J79)," ")</f>
        <v> </v>
      </c>
    </row>
    <row r="80" spans="1:11" ht="15.75" customHeight="1">
      <c r="A80" s="2">
        <v>38</v>
      </c>
      <c r="B80" s="405"/>
      <c r="C80" s="405"/>
      <c r="D80" s="404" t="str">
        <f>IF(B80&lt;&gt;0,(VLOOKUP(B80,'proje ve personel bilgileri'!$A$15:$B$1022,2,0))," ")</f>
        <v> </v>
      </c>
      <c r="E80" s="404"/>
      <c r="F80" s="231"/>
      <c r="G80" s="100"/>
      <c r="H80" s="100"/>
      <c r="I80" s="97" t="str">
        <f t="shared" si="4"/>
        <v> </v>
      </c>
      <c r="J80" s="98" t="str">
        <f>IF(B80&lt;&gt;0,(VLOOKUP(B80,'G011C'!$B$12:$V$38,20,0))," ")</f>
        <v> </v>
      </c>
      <c r="K80" s="99" t="str">
        <f t="shared" si="5"/>
        <v> </v>
      </c>
    </row>
    <row r="81" spans="1:11" ht="15.75" customHeight="1">
      <c r="A81" s="1">
        <v>39</v>
      </c>
      <c r="B81" s="405"/>
      <c r="C81" s="405"/>
      <c r="D81" s="404" t="str">
        <f>IF(B81&lt;&gt;0,(VLOOKUP(B81,'proje ve personel bilgileri'!$A$15:$B$1022,2,0))," ")</f>
        <v> </v>
      </c>
      <c r="E81" s="404"/>
      <c r="F81" s="231"/>
      <c r="G81" s="100"/>
      <c r="H81" s="100"/>
      <c r="I81" s="97" t="str">
        <f t="shared" si="4"/>
        <v> </v>
      </c>
      <c r="J81" s="98" t="str">
        <f>IF(B81&lt;&gt;0,(VLOOKUP(B81,'G011C'!$B$12:$V$38,20,0))," ")</f>
        <v> </v>
      </c>
      <c r="K81" s="99" t="str">
        <f t="shared" si="5"/>
        <v> </v>
      </c>
    </row>
    <row r="82" spans="1:11" ht="15.75" customHeight="1">
      <c r="A82" s="2">
        <v>40</v>
      </c>
      <c r="B82" s="405"/>
      <c r="C82" s="405"/>
      <c r="D82" s="404" t="str">
        <f>IF(B82&lt;&gt;0,(VLOOKUP(B82,'proje ve personel bilgileri'!$A$15:$B$1022,2,0))," ")</f>
        <v> </v>
      </c>
      <c r="E82" s="404"/>
      <c r="F82" s="231"/>
      <c r="G82" s="100"/>
      <c r="H82" s="100"/>
      <c r="I82" s="97" t="str">
        <f t="shared" si="4"/>
        <v> </v>
      </c>
      <c r="J82" s="98" t="str">
        <f>IF(B82&lt;&gt;0,(VLOOKUP(B82,'G011C'!$B$12:$V$38,20,0))," ")</f>
        <v> </v>
      </c>
      <c r="K82" s="99" t="str">
        <f t="shared" si="5"/>
        <v> </v>
      </c>
    </row>
    <row r="83" spans="1:11" ht="15.75" customHeight="1">
      <c r="A83" s="1">
        <v>41</v>
      </c>
      <c r="B83" s="405"/>
      <c r="C83" s="405"/>
      <c r="D83" s="404" t="str">
        <f>IF(B83&lt;&gt;0,(VLOOKUP(B83,'proje ve personel bilgileri'!$A$15:$B$1022,2,0))," ")</f>
        <v> </v>
      </c>
      <c r="E83" s="404"/>
      <c r="F83" s="231"/>
      <c r="G83" s="100"/>
      <c r="H83" s="100"/>
      <c r="I83" s="97" t="str">
        <f t="shared" si="4"/>
        <v> </v>
      </c>
      <c r="J83" s="98" t="str">
        <f>IF(B83&lt;&gt;0,(VLOOKUP(B83,'G011C'!$B$12:$V$38,20,0))," ")</f>
        <v> </v>
      </c>
      <c r="K83" s="99" t="str">
        <f t="shared" si="5"/>
        <v> </v>
      </c>
    </row>
    <row r="84" spans="1:11" ht="15.75" customHeight="1">
      <c r="A84" s="2">
        <v>42</v>
      </c>
      <c r="B84" s="405"/>
      <c r="C84" s="405"/>
      <c r="D84" s="404" t="str">
        <f>IF(B84&lt;&gt;0,(VLOOKUP(B84,'proje ve personel bilgileri'!$A$15:$B$1022,2,0))," ")</f>
        <v> </v>
      </c>
      <c r="E84" s="404"/>
      <c r="F84" s="231"/>
      <c r="G84" s="100"/>
      <c r="H84" s="100"/>
      <c r="I84" s="97" t="str">
        <f t="shared" si="4"/>
        <v> </v>
      </c>
      <c r="J84" s="98" t="str">
        <f>IF(B84&lt;&gt;0,(VLOOKUP(B84,'G011C'!$B$12:$V$38,20,0))," ")</f>
        <v> </v>
      </c>
      <c r="K84" s="99" t="str">
        <f t="shared" si="5"/>
        <v> </v>
      </c>
    </row>
    <row r="85" spans="1:11" ht="15.75" customHeight="1">
      <c r="A85" s="1">
        <v>43</v>
      </c>
      <c r="B85" s="405"/>
      <c r="C85" s="405"/>
      <c r="D85" s="404" t="str">
        <f>IF(B85&lt;&gt;0,(VLOOKUP(B85,'proje ve personel bilgileri'!$A$15:$B$1022,2,0))," ")</f>
        <v> </v>
      </c>
      <c r="E85" s="404"/>
      <c r="F85" s="231"/>
      <c r="G85" s="100"/>
      <c r="H85" s="100"/>
      <c r="I85" s="97" t="str">
        <f t="shared" si="4"/>
        <v> </v>
      </c>
      <c r="J85" s="98" t="str">
        <f>IF(B85&lt;&gt;0,(VLOOKUP(B85,'G011C'!$B$12:$V$38,20,0))," ")</f>
        <v> </v>
      </c>
      <c r="K85" s="99" t="str">
        <f t="shared" si="5"/>
        <v> </v>
      </c>
    </row>
    <row r="86" spans="1:11" ht="15.75" customHeight="1">
      <c r="A86" s="2">
        <v>44</v>
      </c>
      <c r="B86" s="405"/>
      <c r="C86" s="405"/>
      <c r="D86" s="404" t="str">
        <f>IF(B86&lt;&gt;0,(VLOOKUP(B86,'proje ve personel bilgileri'!$A$15:$B$1022,2,0))," ")</f>
        <v> </v>
      </c>
      <c r="E86" s="404"/>
      <c r="F86" s="231"/>
      <c r="G86" s="100"/>
      <c r="H86" s="100"/>
      <c r="I86" s="97" t="str">
        <f t="shared" si="4"/>
        <v> </v>
      </c>
      <c r="J86" s="98" t="str">
        <f>IF(B86&lt;&gt;0,(VLOOKUP(B86,'G011C'!$B$12:$V$38,20,0))," ")</f>
        <v> </v>
      </c>
      <c r="K86" s="99" t="str">
        <f t="shared" si="5"/>
        <v> </v>
      </c>
    </row>
    <row r="87" spans="1:11" ht="15.75" customHeight="1">
      <c r="A87" s="1">
        <v>45</v>
      </c>
      <c r="B87" s="405"/>
      <c r="C87" s="405"/>
      <c r="D87" s="404" t="str">
        <f>IF(B87&lt;&gt;0,(VLOOKUP(B87,'proje ve personel bilgileri'!$A$15:$B$1022,2,0))," ")</f>
        <v> </v>
      </c>
      <c r="E87" s="404"/>
      <c r="F87" s="231"/>
      <c r="G87" s="100"/>
      <c r="H87" s="100"/>
      <c r="I87" s="97" t="str">
        <f t="shared" si="4"/>
        <v> </v>
      </c>
      <c r="J87" s="98" t="str">
        <f>IF(B87&lt;&gt;0,(VLOOKUP(B87,'G011C'!$B$12:$V$38,20,0))," ")</f>
        <v> </v>
      </c>
      <c r="K87" s="99" t="str">
        <f t="shared" si="5"/>
        <v> </v>
      </c>
    </row>
    <row r="88" spans="1:11" ht="15.75" customHeight="1">
      <c r="A88" s="2">
        <v>46</v>
      </c>
      <c r="B88" s="405"/>
      <c r="C88" s="405"/>
      <c r="D88" s="404" t="str">
        <f>IF(B88&lt;&gt;0,(VLOOKUP(B88,'proje ve personel bilgileri'!$A$15:$B$1022,2,0))," ")</f>
        <v> </v>
      </c>
      <c r="E88" s="404"/>
      <c r="F88" s="231"/>
      <c r="G88" s="100"/>
      <c r="H88" s="100"/>
      <c r="I88" s="97" t="str">
        <f t="shared" si="4"/>
        <v> </v>
      </c>
      <c r="J88" s="98" t="str">
        <f>IF(B88&lt;&gt;0,(VLOOKUP(B88,'G011C'!$B$12:$V$38,20,0))," ")</f>
        <v> </v>
      </c>
      <c r="K88" s="99" t="str">
        <f t="shared" si="5"/>
        <v> </v>
      </c>
    </row>
    <row r="89" spans="1:11" ht="15.75" customHeight="1">
      <c r="A89" s="1">
        <v>47</v>
      </c>
      <c r="B89" s="405"/>
      <c r="C89" s="405"/>
      <c r="D89" s="404" t="str">
        <f>IF(B89&lt;&gt;0,(VLOOKUP(B89,'proje ve personel bilgileri'!$A$15:$B$1022,2,0))," ")</f>
        <v> </v>
      </c>
      <c r="E89" s="404"/>
      <c r="F89" s="231"/>
      <c r="G89" s="100"/>
      <c r="H89" s="100"/>
      <c r="I89" s="97" t="str">
        <f t="shared" si="4"/>
        <v> </v>
      </c>
      <c r="J89" s="98" t="str">
        <f>IF(B89&lt;&gt;0,(VLOOKUP(B89,'G011C'!$B$12:$V$38,20,0))," ")</f>
        <v> </v>
      </c>
      <c r="K89" s="99" t="str">
        <f t="shared" si="5"/>
        <v> </v>
      </c>
    </row>
    <row r="90" spans="1:11" ht="15.75" customHeight="1">
      <c r="A90" s="2">
        <v>48</v>
      </c>
      <c r="B90" s="405"/>
      <c r="C90" s="405"/>
      <c r="D90" s="404" t="str">
        <f>IF(B90&lt;&gt;0,(VLOOKUP(B90,'proje ve personel bilgileri'!$A$15:$B$1022,2,0))," ")</f>
        <v> </v>
      </c>
      <c r="E90" s="404"/>
      <c r="F90" s="231"/>
      <c r="G90" s="100"/>
      <c r="H90" s="100"/>
      <c r="I90" s="97" t="str">
        <f t="shared" si="4"/>
        <v> </v>
      </c>
      <c r="J90" s="98" t="str">
        <f>IF(B90&lt;&gt;0,(VLOOKUP(B90,'G011C'!$B$12:$V$38,20,0))," ")</f>
        <v> </v>
      </c>
      <c r="K90" s="99" t="str">
        <f t="shared" si="5"/>
        <v> </v>
      </c>
    </row>
    <row r="91" spans="1:11" ht="15.75" customHeight="1">
      <c r="A91" s="1">
        <v>49</v>
      </c>
      <c r="B91" s="405"/>
      <c r="C91" s="405"/>
      <c r="D91" s="404" t="str">
        <f>IF(B91&lt;&gt;0,(VLOOKUP(B91,'proje ve personel bilgileri'!$A$15:$B$1022,2,0))," ")</f>
        <v> </v>
      </c>
      <c r="E91" s="404"/>
      <c r="F91" s="231"/>
      <c r="G91" s="100"/>
      <c r="H91" s="100"/>
      <c r="I91" s="97" t="str">
        <f t="shared" si="4"/>
        <v> </v>
      </c>
      <c r="J91" s="98" t="str">
        <f>IF(B91&lt;&gt;0,(VLOOKUP(B91,'G011C'!$B$12:$V$38,20,0))," ")</f>
        <v> </v>
      </c>
      <c r="K91" s="99" t="str">
        <f t="shared" si="5"/>
        <v> </v>
      </c>
    </row>
    <row r="92" spans="1:11" ht="15.75" customHeight="1">
      <c r="A92" s="2">
        <v>50</v>
      </c>
      <c r="B92" s="405"/>
      <c r="C92" s="405"/>
      <c r="D92" s="404" t="str">
        <f>IF(B92&lt;&gt;0,(VLOOKUP(B92,'proje ve personel bilgileri'!$A$15:$B$1022,2,0))," ")</f>
        <v> </v>
      </c>
      <c r="E92" s="404"/>
      <c r="F92" s="231"/>
      <c r="G92" s="100"/>
      <c r="H92" s="100"/>
      <c r="I92" s="97" t="str">
        <f t="shared" si="4"/>
        <v> </v>
      </c>
      <c r="J92" s="98" t="str">
        <f>IF(B92&lt;&gt;0,(VLOOKUP(B92,'G011C'!$B$12:$V$38,20,0))," ")</f>
        <v> </v>
      </c>
      <c r="K92" s="99" t="str">
        <f t="shared" si="5"/>
        <v> </v>
      </c>
    </row>
    <row r="93" spans="1:11" ht="15.75" customHeight="1">
      <c r="A93" s="1">
        <v>51</v>
      </c>
      <c r="B93" s="405"/>
      <c r="C93" s="405"/>
      <c r="D93" s="404" t="str">
        <f>IF(B93&lt;&gt;0,(VLOOKUP(B93,'proje ve personel bilgileri'!$A$15:$B$1022,2,0))," ")</f>
        <v> </v>
      </c>
      <c r="E93" s="404"/>
      <c r="F93" s="231"/>
      <c r="G93" s="100"/>
      <c r="H93" s="100"/>
      <c r="I93" s="97" t="str">
        <f t="shared" si="4"/>
        <v> </v>
      </c>
      <c r="J93" s="98" t="str">
        <f>IF(B93&lt;&gt;0,(VLOOKUP(B93,'G011C'!$B$12:$V$38,20,0))," ")</f>
        <v> </v>
      </c>
      <c r="K93" s="99" t="str">
        <f t="shared" si="5"/>
        <v> </v>
      </c>
    </row>
    <row r="94" spans="1:11" ht="15.75" customHeight="1">
      <c r="A94" s="2">
        <v>52</v>
      </c>
      <c r="B94" s="405"/>
      <c r="C94" s="405"/>
      <c r="D94" s="404" t="str">
        <f>IF(B94&lt;&gt;0,(VLOOKUP(B94,'proje ve personel bilgileri'!$A$15:$B$1022,2,0))," ")</f>
        <v> </v>
      </c>
      <c r="E94" s="404"/>
      <c r="F94" s="231"/>
      <c r="G94" s="100"/>
      <c r="H94" s="100"/>
      <c r="I94" s="97" t="str">
        <f t="shared" si="4"/>
        <v> </v>
      </c>
      <c r="J94" s="98" t="str">
        <f>IF(B94&lt;&gt;0,(VLOOKUP(B94,'G011C'!$B$12:$V$38,20,0))," ")</f>
        <v> </v>
      </c>
      <c r="K94" s="99" t="str">
        <f t="shared" si="5"/>
        <v> </v>
      </c>
    </row>
    <row r="95" spans="1:11" ht="15.75" customHeight="1">
      <c r="A95" s="1">
        <v>53</v>
      </c>
      <c r="B95" s="405"/>
      <c r="C95" s="405"/>
      <c r="D95" s="404" t="str">
        <f>IF(B95&lt;&gt;0,(VLOOKUP(B95,'proje ve personel bilgileri'!$A$15:$B$1022,2,0))," ")</f>
        <v> </v>
      </c>
      <c r="E95" s="404"/>
      <c r="F95" s="231"/>
      <c r="G95" s="100"/>
      <c r="H95" s="100"/>
      <c r="I95" s="97" t="str">
        <f t="shared" si="4"/>
        <v> </v>
      </c>
      <c r="J95" s="98" t="str">
        <f>IF(B95&lt;&gt;0,(VLOOKUP(B95,'G011C'!$B$12:$V$38,20,0))," ")</f>
        <v> </v>
      </c>
      <c r="K95" s="99" t="str">
        <f t="shared" si="5"/>
        <v> </v>
      </c>
    </row>
    <row r="96" spans="1:11" ht="15" customHeight="1">
      <c r="A96" s="2">
        <v>54</v>
      </c>
      <c r="B96" s="405"/>
      <c r="C96" s="405"/>
      <c r="D96" s="404" t="str">
        <f>IF(B96&lt;&gt;0,(VLOOKUP(B96,'proje ve personel bilgileri'!$A$15:$B$1022,2,0))," ")</f>
        <v> </v>
      </c>
      <c r="E96" s="404"/>
      <c r="F96" s="231"/>
      <c r="G96" s="100"/>
      <c r="H96" s="100"/>
      <c r="I96" s="97" t="str">
        <f t="shared" si="4"/>
        <v> </v>
      </c>
      <c r="J96" s="98" t="str">
        <f>IF(B96&lt;&gt;0,(VLOOKUP(B96,'G011C'!$B$12:$V$38,20,0))," ")</f>
        <v> </v>
      </c>
      <c r="K96" s="99" t="str">
        <f t="shared" si="5"/>
        <v> </v>
      </c>
    </row>
    <row r="97" spans="1:11" ht="15.75" customHeight="1">
      <c r="A97" s="325" t="s">
        <v>123</v>
      </c>
      <c r="B97" s="406"/>
      <c r="C97" s="406"/>
      <c r="D97" s="406"/>
      <c r="E97" s="406"/>
      <c r="F97" s="406"/>
      <c r="G97" s="406"/>
      <c r="H97" s="406"/>
      <c r="I97" s="33">
        <f>SUM(I79:I96)</f>
        <v>0</v>
      </c>
      <c r="J97" s="30"/>
      <c r="K97" s="34">
        <f>IF(C76=C41,SUM(K79:K96)+K62,SUM(K79:K96))</f>
        <v>0</v>
      </c>
    </row>
    <row r="98" spans="1:11" ht="15.75" customHeight="1">
      <c r="A98" s="400" t="s">
        <v>124</v>
      </c>
      <c r="B98" s="401"/>
      <c r="C98" s="401"/>
      <c r="D98" s="401"/>
      <c r="E98" s="401"/>
      <c r="F98" s="401"/>
      <c r="G98" s="402"/>
      <c r="H98" s="31"/>
      <c r="I98" s="32"/>
      <c r="J98" s="32"/>
      <c r="K98" s="61">
        <f>SUM(K79:K96)+K63</f>
        <v>0</v>
      </c>
    </row>
    <row r="99" spans="1:11" ht="15" customHeight="1">
      <c r="A99" s="54"/>
      <c r="B99" s="54"/>
      <c r="C99" s="54"/>
      <c r="D99" s="54"/>
      <c r="E99" s="54"/>
      <c r="F99" s="54"/>
      <c r="G99" s="54"/>
      <c r="H99" s="54"/>
      <c r="I99" s="54"/>
      <c r="J99" s="54"/>
      <c r="K99" s="54"/>
    </row>
    <row r="100" ht="15" customHeight="1">
      <c r="A100" s="48"/>
    </row>
    <row r="101" spans="1:11" ht="15" customHeight="1">
      <c r="A101" s="403" t="s">
        <v>125</v>
      </c>
      <c r="B101" s="403"/>
      <c r="C101" s="403"/>
      <c r="D101" s="403"/>
      <c r="E101" s="403"/>
      <c r="F101" s="403"/>
      <c r="G101" s="403"/>
      <c r="H101" s="403"/>
      <c r="I101" s="403"/>
      <c r="J101" s="403"/>
      <c r="K101" s="403"/>
    </row>
    <row r="102" ht="15" customHeight="1">
      <c r="A102" s="48"/>
    </row>
    <row r="103" ht="15" customHeight="1">
      <c r="A103" s="49"/>
    </row>
    <row r="104" spans="1:10" ht="15" customHeight="1">
      <c r="A104" s="233" t="s">
        <v>65</v>
      </c>
      <c r="E104" s="233" t="s">
        <v>66</v>
      </c>
      <c r="G104" s="233" t="s">
        <v>67</v>
      </c>
      <c r="J104" s="70" t="s">
        <v>82</v>
      </c>
    </row>
    <row r="106" spans="1:11" ht="15.75" customHeight="1">
      <c r="A106" s="324" t="s">
        <v>111</v>
      </c>
      <c r="B106" s="412"/>
      <c r="C106" s="412"/>
      <c r="D106" s="412"/>
      <c r="E106" s="412"/>
      <c r="F106" s="412"/>
      <c r="G106" s="412"/>
      <c r="H106" s="412"/>
      <c r="I106" s="412"/>
      <c r="J106" s="412"/>
      <c r="K106" s="412"/>
    </row>
    <row r="107" spans="1:11" ht="15" customHeight="1">
      <c r="A107" s="66"/>
      <c r="B107" s="66"/>
      <c r="C107" s="66"/>
      <c r="D107" s="66"/>
      <c r="E107" s="66"/>
      <c r="F107" s="72">
        <f>'proje ve personel bilgileri'!$B$11</f>
        <v>1</v>
      </c>
      <c r="G107" s="163" t="s">
        <v>235</v>
      </c>
      <c r="H107" s="163"/>
      <c r="I107" s="66"/>
      <c r="J107" s="66"/>
      <c r="K107" s="66"/>
    </row>
    <row r="108" ht="18.75" customHeight="1">
      <c r="K108" s="4" t="s">
        <v>112</v>
      </c>
    </row>
    <row r="109" spans="1:11" ht="15.75" customHeight="1">
      <c r="A109" s="407" t="s">
        <v>2</v>
      </c>
      <c r="B109" s="408"/>
      <c r="C109" s="329">
        <f>'proje ve personel bilgileri'!$B$2</f>
        <v>0</v>
      </c>
      <c r="D109" s="330"/>
      <c r="E109" s="330"/>
      <c r="F109" s="330"/>
      <c r="G109" s="330"/>
      <c r="H109" s="330"/>
      <c r="I109" s="330"/>
      <c r="J109" s="330"/>
      <c r="K109" s="331"/>
    </row>
    <row r="110" spans="1:11" ht="15.75" customHeight="1">
      <c r="A110" s="407" t="s">
        <v>113</v>
      </c>
      <c r="B110" s="408"/>
      <c r="C110" s="329">
        <f>'proje ve personel bilgileri'!$B$3</f>
        <v>0</v>
      </c>
      <c r="D110" s="330"/>
      <c r="E110" s="330"/>
      <c r="F110" s="330"/>
      <c r="G110" s="330"/>
      <c r="H110" s="330"/>
      <c r="I110" s="330"/>
      <c r="J110" s="330"/>
      <c r="K110" s="331"/>
    </row>
    <row r="111" spans="1:11" ht="15.75" customHeight="1">
      <c r="A111" s="407" t="s">
        <v>114</v>
      </c>
      <c r="B111" s="408"/>
      <c r="C111" s="409"/>
      <c r="D111" s="410"/>
      <c r="E111" s="407"/>
      <c r="F111" s="411"/>
      <c r="G111" s="411"/>
      <c r="H111" s="411"/>
      <c r="I111" s="411"/>
      <c r="J111" s="411"/>
      <c r="K111" s="408"/>
    </row>
    <row r="112" spans="1:11" ht="30" customHeight="1">
      <c r="A112" s="413" t="s">
        <v>51</v>
      </c>
      <c r="B112" s="314" t="s">
        <v>9</v>
      </c>
      <c r="C112" s="315"/>
      <c r="D112" s="314" t="s">
        <v>115</v>
      </c>
      <c r="E112" s="315"/>
      <c r="F112" s="413" t="s">
        <v>11</v>
      </c>
      <c r="G112" s="413" t="s">
        <v>116</v>
      </c>
      <c r="H112" s="413" t="s">
        <v>117</v>
      </c>
      <c r="I112" s="413" t="s">
        <v>118</v>
      </c>
      <c r="J112" s="232" t="s">
        <v>119</v>
      </c>
      <c r="K112" s="230" t="s">
        <v>120</v>
      </c>
    </row>
    <row r="113" spans="1:11" ht="30.75" customHeight="1">
      <c r="A113" s="414"/>
      <c r="B113" s="319"/>
      <c r="C113" s="320"/>
      <c r="D113" s="319" t="s">
        <v>121</v>
      </c>
      <c r="E113" s="320"/>
      <c r="F113" s="414"/>
      <c r="G113" s="414"/>
      <c r="H113" s="414"/>
      <c r="I113" s="414"/>
      <c r="J113" s="230" t="s">
        <v>122</v>
      </c>
      <c r="K113" s="230" t="s">
        <v>62</v>
      </c>
    </row>
    <row r="114" spans="1:11" ht="15.75" customHeight="1">
      <c r="A114" s="1">
        <v>55</v>
      </c>
      <c r="B114" s="415"/>
      <c r="C114" s="415"/>
      <c r="D114" s="404" t="str">
        <f>IF(B114&lt;&gt;0,(VLOOKUP(B114,'proje ve personel bilgileri'!$A$15:$B$1022,2,0))," ")</f>
        <v> </v>
      </c>
      <c r="E114" s="404"/>
      <c r="F114" s="231"/>
      <c r="G114" s="96"/>
      <c r="H114" s="96"/>
      <c r="I114" s="97" t="str">
        <f aca="true" t="shared" si="6" ref="I114:I131">IF(B114&lt;&gt;0,(G114*H114)," ")</f>
        <v> </v>
      </c>
      <c r="J114" s="98" t="str">
        <f>IF(B114&lt;&gt;0,(VLOOKUP(B114,'G011C'!$B$12:$V$38,20,0))," ")</f>
        <v> </v>
      </c>
      <c r="K114" s="99" t="str">
        <f aca="true" t="shared" si="7" ref="K114:K131">IF(B114&lt;&gt;0,(I114*J114)," ")</f>
        <v> </v>
      </c>
    </row>
    <row r="115" spans="1:11" ht="15.75" customHeight="1">
      <c r="A115" s="2">
        <v>56</v>
      </c>
      <c r="B115" s="405"/>
      <c r="C115" s="405"/>
      <c r="D115" s="404" t="str">
        <f>IF(B115&lt;&gt;0,(VLOOKUP(B115,'proje ve personel bilgileri'!$A$15:$B$1022,2,0))," ")</f>
        <v> </v>
      </c>
      <c r="E115" s="404"/>
      <c r="F115" s="231"/>
      <c r="G115" s="100"/>
      <c r="H115" s="100"/>
      <c r="I115" s="97" t="str">
        <f t="shared" si="6"/>
        <v> </v>
      </c>
      <c r="J115" s="98" t="str">
        <f>IF(B115&lt;&gt;0,(VLOOKUP(B115,'G011C'!$B$12:$V$38,20,0))," ")</f>
        <v> </v>
      </c>
      <c r="K115" s="99" t="str">
        <f t="shared" si="7"/>
        <v> </v>
      </c>
    </row>
    <row r="116" spans="1:11" ht="15.75" customHeight="1">
      <c r="A116" s="1">
        <v>57</v>
      </c>
      <c r="B116" s="405"/>
      <c r="C116" s="405"/>
      <c r="D116" s="404" t="str">
        <f>IF(B116&lt;&gt;0,(VLOOKUP(B116,'proje ve personel bilgileri'!$A$15:$B$1022,2,0))," ")</f>
        <v> </v>
      </c>
      <c r="E116" s="404"/>
      <c r="F116" s="231"/>
      <c r="G116" s="100"/>
      <c r="H116" s="100"/>
      <c r="I116" s="97" t="str">
        <f t="shared" si="6"/>
        <v> </v>
      </c>
      <c r="J116" s="98" t="str">
        <f>IF(B116&lt;&gt;0,(VLOOKUP(B116,'G011C'!$B$12:$V$38,20,0))," ")</f>
        <v> </v>
      </c>
      <c r="K116" s="99" t="str">
        <f t="shared" si="7"/>
        <v> </v>
      </c>
    </row>
    <row r="117" spans="1:11" ht="15.75" customHeight="1">
      <c r="A117" s="2">
        <v>58</v>
      </c>
      <c r="B117" s="405"/>
      <c r="C117" s="405"/>
      <c r="D117" s="404" t="str">
        <f>IF(B117&lt;&gt;0,(VLOOKUP(B117,'proje ve personel bilgileri'!$A$15:$B$1022,2,0))," ")</f>
        <v> </v>
      </c>
      <c r="E117" s="404"/>
      <c r="F117" s="231"/>
      <c r="G117" s="100"/>
      <c r="H117" s="100"/>
      <c r="I117" s="97" t="str">
        <f t="shared" si="6"/>
        <v> </v>
      </c>
      <c r="J117" s="98" t="str">
        <f>IF(B117&lt;&gt;0,(VLOOKUP(B117,'G011C'!$B$12:$V$38,20,0))," ")</f>
        <v> </v>
      </c>
      <c r="K117" s="99" t="str">
        <f t="shared" si="7"/>
        <v> </v>
      </c>
    </row>
    <row r="118" spans="1:11" ht="15.75" customHeight="1">
      <c r="A118" s="1">
        <v>59</v>
      </c>
      <c r="B118" s="405"/>
      <c r="C118" s="405"/>
      <c r="D118" s="404" t="str">
        <f>IF(B118&lt;&gt;0,(VLOOKUP(B118,'proje ve personel bilgileri'!$A$15:$B$1022,2,0))," ")</f>
        <v> </v>
      </c>
      <c r="E118" s="404"/>
      <c r="F118" s="231"/>
      <c r="G118" s="100"/>
      <c r="H118" s="100"/>
      <c r="I118" s="97" t="str">
        <f t="shared" si="6"/>
        <v> </v>
      </c>
      <c r="J118" s="98" t="str">
        <f>IF(B118&lt;&gt;0,(VLOOKUP(B118,'G011C'!$B$12:$V$38,20,0))," ")</f>
        <v> </v>
      </c>
      <c r="K118" s="99" t="str">
        <f t="shared" si="7"/>
        <v> </v>
      </c>
    </row>
    <row r="119" spans="1:11" ht="15.75" customHeight="1">
      <c r="A119" s="2">
        <v>60</v>
      </c>
      <c r="B119" s="405"/>
      <c r="C119" s="405"/>
      <c r="D119" s="404" t="str">
        <f>IF(B119&lt;&gt;0,(VLOOKUP(B119,'proje ve personel bilgileri'!$A$15:$B$1022,2,0))," ")</f>
        <v> </v>
      </c>
      <c r="E119" s="404"/>
      <c r="F119" s="231"/>
      <c r="G119" s="100"/>
      <c r="H119" s="100"/>
      <c r="I119" s="97" t="str">
        <f t="shared" si="6"/>
        <v> </v>
      </c>
      <c r="J119" s="98" t="str">
        <f>IF(B119&lt;&gt;0,(VLOOKUP(B119,'G011C'!$B$12:$V$38,20,0))," ")</f>
        <v> </v>
      </c>
      <c r="K119" s="99" t="str">
        <f t="shared" si="7"/>
        <v> </v>
      </c>
    </row>
    <row r="120" spans="1:11" ht="15.75" customHeight="1">
      <c r="A120" s="1">
        <v>61</v>
      </c>
      <c r="B120" s="405"/>
      <c r="C120" s="405"/>
      <c r="D120" s="404" t="str">
        <f>IF(B120&lt;&gt;0,(VLOOKUP(B120,'proje ve personel bilgileri'!$A$15:$B$1022,2,0))," ")</f>
        <v> </v>
      </c>
      <c r="E120" s="404"/>
      <c r="F120" s="231"/>
      <c r="G120" s="100"/>
      <c r="H120" s="100"/>
      <c r="I120" s="97" t="str">
        <f t="shared" si="6"/>
        <v> </v>
      </c>
      <c r="J120" s="98" t="str">
        <f>IF(B120&lt;&gt;0,(VLOOKUP(B120,'G011C'!$B$12:$V$38,20,0))," ")</f>
        <v> </v>
      </c>
      <c r="K120" s="99" t="str">
        <f t="shared" si="7"/>
        <v> </v>
      </c>
    </row>
    <row r="121" spans="1:11" ht="15.75" customHeight="1">
      <c r="A121" s="2">
        <v>62</v>
      </c>
      <c r="B121" s="405"/>
      <c r="C121" s="405"/>
      <c r="D121" s="404" t="str">
        <f>IF(B121&lt;&gt;0,(VLOOKUP(B121,'proje ve personel bilgileri'!$A$15:$B$1022,2,0))," ")</f>
        <v> </v>
      </c>
      <c r="E121" s="404"/>
      <c r="F121" s="231"/>
      <c r="G121" s="100"/>
      <c r="H121" s="100"/>
      <c r="I121" s="97" t="str">
        <f t="shared" si="6"/>
        <v> </v>
      </c>
      <c r="J121" s="98" t="str">
        <f>IF(B121&lt;&gt;0,(VLOOKUP(B121,'G011C'!$B$12:$V$38,20,0))," ")</f>
        <v> </v>
      </c>
      <c r="K121" s="99" t="str">
        <f t="shared" si="7"/>
        <v> </v>
      </c>
    </row>
    <row r="122" spans="1:11" ht="15.75" customHeight="1">
      <c r="A122" s="1">
        <v>63</v>
      </c>
      <c r="B122" s="405"/>
      <c r="C122" s="405"/>
      <c r="D122" s="404" t="str">
        <f>IF(B122&lt;&gt;0,(VLOOKUP(B122,'proje ve personel bilgileri'!$A$15:$B$1022,2,0))," ")</f>
        <v> </v>
      </c>
      <c r="E122" s="404"/>
      <c r="F122" s="231"/>
      <c r="G122" s="100"/>
      <c r="H122" s="100"/>
      <c r="I122" s="97" t="str">
        <f t="shared" si="6"/>
        <v> </v>
      </c>
      <c r="J122" s="98" t="str">
        <f>IF(B122&lt;&gt;0,(VLOOKUP(B122,'G011C'!$B$12:$V$38,20,0))," ")</f>
        <v> </v>
      </c>
      <c r="K122" s="99" t="str">
        <f t="shared" si="7"/>
        <v> </v>
      </c>
    </row>
    <row r="123" spans="1:11" ht="15.75" customHeight="1">
      <c r="A123" s="2">
        <v>64</v>
      </c>
      <c r="B123" s="405"/>
      <c r="C123" s="405"/>
      <c r="D123" s="404" t="str">
        <f>IF(B123&lt;&gt;0,(VLOOKUP(B123,'proje ve personel bilgileri'!$A$15:$B$1022,2,0))," ")</f>
        <v> </v>
      </c>
      <c r="E123" s="404"/>
      <c r="F123" s="231"/>
      <c r="G123" s="100"/>
      <c r="H123" s="100"/>
      <c r="I123" s="97" t="str">
        <f t="shared" si="6"/>
        <v> </v>
      </c>
      <c r="J123" s="98" t="str">
        <f>IF(B123&lt;&gt;0,(VLOOKUP(B123,'G011C'!$B$12:$V$38,20,0))," ")</f>
        <v> </v>
      </c>
      <c r="K123" s="99" t="str">
        <f t="shared" si="7"/>
        <v> </v>
      </c>
    </row>
    <row r="124" spans="1:11" ht="15.75" customHeight="1">
      <c r="A124" s="1">
        <v>65</v>
      </c>
      <c r="B124" s="405"/>
      <c r="C124" s="405"/>
      <c r="D124" s="404" t="str">
        <f>IF(B124&lt;&gt;0,(VLOOKUP(B124,'proje ve personel bilgileri'!$A$15:$B$1022,2,0))," ")</f>
        <v> </v>
      </c>
      <c r="E124" s="404"/>
      <c r="F124" s="231"/>
      <c r="G124" s="100"/>
      <c r="H124" s="100"/>
      <c r="I124" s="97" t="str">
        <f t="shared" si="6"/>
        <v> </v>
      </c>
      <c r="J124" s="98" t="str">
        <f>IF(B124&lt;&gt;0,(VLOOKUP(B124,'G011C'!$B$12:$V$38,20,0))," ")</f>
        <v> </v>
      </c>
      <c r="K124" s="99" t="str">
        <f t="shared" si="7"/>
        <v> </v>
      </c>
    </row>
    <row r="125" spans="1:11" ht="15.75" customHeight="1">
      <c r="A125" s="2">
        <v>66</v>
      </c>
      <c r="B125" s="405"/>
      <c r="C125" s="405"/>
      <c r="D125" s="404" t="str">
        <f>IF(B125&lt;&gt;0,(VLOOKUP(B125,'proje ve personel bilgileri'!$A$15:$B$1022,2,0))," ")</f>
        <v> </v>
      </c>
      <c r="E125" s="404"/>
      <c r="F125" s="231"/>
      <c r="G125" s="100"/>
      <c r="H125" s="100"/>
      <c r="I125" s="97" t="str">
        <f t="shared" si="6"/>
        <v> </v>
      </c>
      <c r="J125" s="98" t="str">
        <f>IF(B125&lt;&gt;0,(VLOOKUP(B125,'G011C'!$B$12:$V$38,20,0))," ")</f>
        <v> </v>
      </c>
      <c r="K125" s="99" t="str">
        <f t="shared" si="7"/>
        <v> </v>
      </c>
    </row>
    <row r="126" spans="1:11" ht="15.75" customHeight="1">
      <c r="A126" s="1">
        <v>67</v>
      </c>
      <c r="B126" s="405"/>
      <c r="C126" s="405"/>
      <c r="D126" s="404" t="str">
        <f>IF(B126&lt;&gt;0,(VLOOKUP(B126,'proje ve personel bilgileri'!$A$15:$B$1022,2,0))," ")</f>
        <v> </v>
      </c>
      <c r="E126" s="404"/>
      <c r="F126" s="231"/>
      <c r="G126" s="100"/>
      <c r="H126" s="100"/>
      <c r="I126" s="97" t="str">
        <f t="shared" si="6"/>
        <v> </v>
      </c>
      <c r="J126" s="98" t="str">
        <f>IF(B126&lt;&gt;0,(VLOOKUP(B126,'G011C'!$B$12:$V$38,20,0))," ")</f>
        <v> </v>
      </c>
      <c r="K126" s="99" t="str">
        <f t="shared" si="7"/>
        <v> </v>
      </c>
    </row>
    <row r="127" spans="1:11" ht="15.75" customHeight="1">
      <c r="A127" s="2">
        <v>68</v>
      </c>
      <c r="B127" s="405"/>
      <c r="C127" s="405"/>
      <c r="D127" s="404" t="str">
        <f>IF(B127&lt;&gt;0,(VLOOKUP(B127,'proje ve personel bilgileri'!$A$15:$B$1022,2,0))," ")</f>
        <v> </v>
      </c>
      <c r="E127" s="404"/>
      <c r="F127" s="231"/>
      <c r="G127" s="100"/>
      <c r="H127" s="100"/>
      <c r="I127" s="97" t="str">
        <f t="shared" si="6"/>
        <v> </v>
      </c>
      <c r="J127" s="98" t="str">
        <f>IF(B127&lt;&gt;0,(VLOOKUP(B127,'G011C'!$B$12:$V$38,20,0))," ")</f>
        <v> </v>
      </c>
      <c r="K127" s="99" t="str">
        <f t="shared" si="7"/>
        <v> </v>
      </c>
    </row>
    <row r="128" spans="1:11" ht="15.75" customHeight="1">
      <c r="A128" s="1">
        <v>69</v>
      </c>
      <c r="B128" s="405"/>
      <c r="C128" s="405"/>
      <c r="D128" s="404" t="str">
        <f>IF(B128&lt;&gt;0,(VLOOKUP(B128,'proje ve personel bilgileri'!$A$15:$B$1022,2,0))," ")</f>
        <v> </v>
      </c>
      <c r="E128" s="404"/>
      <c r="F128" s="231"/>
      <c r="G128" s="100"/>
      <c r="H128" s="100"/>
      <c r="I128" s="97" t="str">
        <f t="shared" si="6"/>
        <v> </v>
      </c>
      <c r="J128" s="98" t="str">
        <f>IF(B128&lt;&gt;0,(VLOOKUP(B128,'G011C'!$B$12:$V$38,20,0))," ")</f>
        <v> </v>
      </c>
      <c r="K128" s="99" t="str">
        <f t="shared" si="7"/>
        <v> </v>
      </c>
    </row>
    <row r="129" spans="1:11" ht="15.75" customHeight="1">
      <c r="A129" s="2">
        <v>70</v>
      </c>
      <c r="B129" s="405"/>
      <c r="C129" s="405"/>
      <c r="D129" s="404" t="str">
        <f>IF(B129&lt;&gt;0,(VLOOKUP(B129,'proje ve personel bilgileri'!$A$15:$B$1022,2,0))," ")</f>
        <v> </v>
      </c>
      <c r="E129" s="404"/>
      <c r="F129" s="231"/>
      <c r="G129" s="100"/>
      <c r="H129" s="100"/>
      <c r="I129" s="97" t="str">
        <f t="shared" si="6"/>
        <v> </v>
      </c>
      <c r="J129" s="98" t="str">
        <f>IF(B129&lt;&gt;0,(VLOOKUP(B129,'G011C'!$B$12:$V$38,20,0))," ")</f>
        <v> </v>
      </c>
      <c r="K129" s="99" t="str">
        <f t="shared" si="7"/>
        <v> </v>
      </c>
    </row>
    <row r="130" spans="1:11" ht="15.75" customHeight="1">
      <c r="A130" s="1">
        <v>71</v>
      </c>
      <c r="B130" s="405"/>
      <c r="C130" s="405"/>
      <c r="D130" s="404" t="str">
        <f>IF(B130&lt;&gt;0,(VLOOKUP(B130,'proje ve personel bilgileri'!$A$15:$B$1022,2,0))," ")</f>
        <v> </v>
      </c>
      <c r="E130" s="404"/>
      <c r="F130" s="231"/>
      <c r="G130" s="100"/>
      <c r="H130" s="100"/>
      <c r="I130" s="97" t="str">
        <f t="shared" si="6"/>
        <v> </v>
      </c>
      <c r="J130" s="98" t="str">
        <f>IF(B130&lt;&gt;0,(VLOOKUP(B130,'G011C'!$B$12:$V$38,20,0))," ")</f>
        <v> </v>
      </c>
      <c r="K130" s="99" t="str">
        <f t="shared" si="7"/>
        <v> </v>
      </c>
    </row>
    <row r="131" spans="1:11" ht="15" customHeight="1">
      <c r="A131" s="2">
        <v>72</v>
      </c>
      <c r="B131" s="405"/>
      <c r="C131" s="405"/>
      <c r="D131" s="404" t="str">
        <f>IF(B131&lt;&gt;0,(VLOOKUP(B131,'proje ve personel bilgileri'!$A$15:$B$1022,2,0))," ")</f>
        <v> </v>
      </c>
      <c r="E131" s="404"/>
      <c r="F131" s="231"/>
      <c r="G131" s="100"/>
      <c r="H131" s="100"/>
      <c r="I131" s="97" t="str">
        <f t="shared" si="6"/>
        <v> </v>
      </c>
      <c r="J131" s="98" t="str">
        <f>IF(B131&lt;&gt;0,(VLOOKUP(B131,'G011C'!$B$12:$V$38,20,0))," ")</f>
        <v> </v>
      </c>
      <c r="K131" s="99" t="str">
        <f t="shared" si="7"/>
        <v> </v>
      </c>
    </row>
    <row r="132" spans="1:11" ht="15.75" customHeight="1">
      <c r="A132" s="325" t="s">
        <v>123</v>
      </c>
      <c r="B132" s="406"/>
      <c r="C132" s="406"/>
      <c r="D132" s="406"/>
      <c r="E132" s="406"/>
      <c r="F132" s="406"/>
      <c r="G132" s="406"/>
      <c r="H132" s="406"/>
      <c r="I132" s="33">
        <f>SUM(I114:I131)</f>
        <v>0</v>
      </c>
      <c r="J132" s="30"/>
      <c r="K132" s="34">
        <f>IF(C111=C76,SUM(K114:K131)+K97,SUM(K114:K131))</f>
        <v>0</v>
      </c>
    </row>
    <row r="133" spans="1:11" ht="15.75" customHeight="1">
      <c r="A133" s="400" t="s">
        <v>124</v>
      </c>
      <c r="B133" s="401"/>
      <c r="C133" s="401"/>
      <c r="D133" s="401"/>
      <c r="E133" s="401"/>
      <c r="F133" s="401"/>
      <c r="G133" s="402"/>
      <c r="H133" s="31"/>
      <c r="I133" s="32"/>
      <c r="J133" s="32"/>
      <c r="K133" s="61">
        <f>SUM(K114:K131)+K98</f>
        <v>0</v>
      </c>
    </row>
    <row r="134" spans="1:11" ht="15" customHeight="1">
      <c r="A134" s="54"/>
      <c r="B134" s="54"/>
      <c r="C134" s="54"/>
      <c r="D134" s="54"/>
      <c r="E134" s="54"/>
      <c r="F134" s="54"/>
      <c r="G134" s="54"/>
      <c r="H134" s="54"/>
      <c r="I134" s="54"/>
      <c r="J134" s="54"/>
      <c r="K134" s="54"/>
    </row>
    <row r="135" ht="15" customHeight="1">
      <c r="A135" s="48"/>
    </row>
    <row r="136" spans="1:11" ht="15" customHeight="1">
      <c r="A136" s="403" t="s">
        <v>125</v>
      </c>
      <c r="B136" s="403"/>
      <c r="C136" s="403"/>
      <c r="D136" s="403"/>
      <c r="E136" s="403"/>
      <c r="F136" s="403"/>
      <c r="G136" s="403"/>
      <c r="H136" s="403"/>
      <c r="I136" s="403"/>
      <c r="J136" s="403"/>
      <c r="K136" s="403"/>
    </row>
    <row r="137" ht="15" customHeight="1">
      <c r="A137" s="48"/>
    </row>
    <row r="138" ht="15" customHeight="1">
      <c r="A138" s="49"/>
    </row>
    <row r="139" spans="1:10" ht="15" customHeight="1">
      <c r="A139" s="233" t="s">
        <v>65</v>
      </c>
      <c r="E139" s="233" t="s">
        <v>66</v>
      </c>
      <c r="G139" s="233" t="s">
        <v>67</v>
      </c>
      <c r="J139" s="70" t="s">
        <v>82</v>
      </c>
    </row>
    <row r="141" spans="1:11" ht="15.75" customHeight="1">
      <c r="A141" s="324" t="s">
        <v>111</v>
      </c>
      <c r="B141" s="412"/>
      <c r="C141" s="412"/>
      <c r="D141" s="412"/>
      <c r="E141" s="412"/>
      <c r="F141" s="412"/>
      <c r="G141" s="412"/>
      <c r="H141" s="412"/>
      <c r="I141" s="412"/>
      <c r="J141" s="412"/>
      <c r="K141" s="412"/>
    </row>
    <row r="142" spans="1:11" ht="15" customHeight="1">
      <c r="A142" s="66"/>
      <c r="B142" s="66"/>
      <c r="C142" s="66"/>
      <c r="D142" s="66"/>
      <c r="E142" s="66"/>
      <c r="F142" s="72">
        <f>'proje ve personel bilgileri'!$B$11</f>
        <v>1</v>
      </c>
      <c r="G142" s="163" t="s">
        <v>235</v>
      </c>
      <c r="H142" s="163"/>
      <c r="I142" s="66"/>
      <c r="J142" s="66"/>
      <c r="K142" s="66"/>
    </row>
    <row r="143" ht="18.75" customHeight="1">
      <c r="K143" s="4" t="s">
        <v>112</v>
      </c>
    </row>
    <row r="144" spans="1:11" ht="15.75" customHeight="1">
      <c r="A144" s="407" t="s">
        <v>2</v>
      </c>
      <c r="B144" s="408"/>
      <c r="C144" s="329">
        <f>'proje ve personel bilgileri'!$B$2</f>
        <v>0</v>
      </c>
      <c r="D144" s="330"/>
      <c r="E144" s="330"/>
      <c r="F144" s="330"/>
      <c r="G144" s="330"/>
      <c r="H144" s="330"/>
      <c r="I144" s="330"/>
      <c r="J144" s="330"/>
      <c r="K144" s="331"/>
    </row>
    <row r="145" spans="1:11" ht="15.75" customHeight="1">
      <c r="A145" s="407" t="s">
        <v>113</v>
      </c>
      <c r="B145" s="408"/>
      <c r="C145" s="329">
        <f>'proje ve personel bilgileri'!$B$3</f>
        <v>0</v>
      </c>
      <c r="D145" s="330"/>
      <c r="E145" s="330"/>
      <c r="F145" s="330"/>
      <c r="G145" s="330"/>
      <c r="H145" s="330"/>
      <c r="I145" s="330"/>
      <c r="J145" s="330"/>
      <c r="K145" s="331"/>
    </row>
    <row r="146" spans="1:11" ht="15.75" customHeight="1">
      <c r="A146" s="407" t="s">
        <v>114</v>
      </c>
      <c r="B146" s="408"/>
      <c r="C146" s="409"/>
      <c r="D146" s="410"/>
      <c r="E146" s="407"/>
      <c r="F146" s="411"/>
      <c r="G146" s="411"/>
      <c r="H146" s="411"/>
      <c r="I146" s="411"/>
      <c r="J146" s="411"/>
      <c r="K146" s="408"/>
    </row>
    <row r="147" spans="1:11" ht="30" customHeight="1">
      <c r="A147" s="413" t="s">
        <v>51</v>
      </c>
      <c r="B147" s="314" t="s">
        <v>9</v>
      </c>
      <c r="C147" s="315"/>
      <c r="D147" s="314" t="s">
        <v>115</v>
      </c>
      <c r="E147" s="315"/>
      <c r="F147" s="413" t="s">
        <v>11</v>
      </c>
      <c r="G147" s="413" t="s">
        <v>116</v>
      </c>
      <c r="H147" s="413" t="s">
        <v>117</v>
      </c>
      <c r="I147" s="413" t="s">
        <v>118</v>
      </c>
      <c r="J147" s="232" t="s">
        <v>119</v>
      </c>
      <c r="K147" s="230" t="s">
        <v>120</v>
      </c>
    </row>
    <row r="148" spans="1:11" ht="30.75" customHeight="1">
      <c r="A148" s="414"/>
      <c r="B148" s="319"/>
      <c r="C148" s="320"/>
      <c r="D148" s="319" t="s">
        <v>121</v>
      </c>
      <c r="E148" s="320"/>
      <c r="F148" s="414"/>
      <c r="G148" s="414"/>
      <c r="H148" s="414"/>
      <c r="I148" s="414"/>
      <c r="J148" s="230" t="s">
        <v>122</v>
      </c>
      <c r="K148" s="230" t="s">
        <v>62</v>
      </c>
    </row>
    <row r="149" spans="1:11" ht="15.75" customHeight="1">
      <c r="A149" s="1">
        <v>73</v>
      </c>
      <c r="B149" s="415"/>
      <c r="C149" s="415"/>
      <c r="D149" s="404" t="str">
        <f>IF(B149&lt;&gt;0,(VLOOKUP(B149,'proje ve personel bilgileri'!$A$15:$B$1022,2,0))," ")</f>
        <v> </v>
      </c>
      <c r="E149" s="404"/>
      <c r="F149" s="231"/>
      <c r="G149" s="96"/>
      <c r="H149" s="96"/>
      <c r="I149" s="97" t="str">
        <f aca="true" t="shared" si="8" ref="I149:I166">IF(B149&lt;&gt;0,(G149*H149)," ")</f>
        <v> </v>
      </c>
      <c r="J149" s="98" t="str">
        <f>IF(B149&lt;&gt;0,(VLOOKUP(B149,'G011C'!$B$12:$V$38,20,0))," ")</f>
        <v> </v>
      </c>
      <c r="K149" s="99" t="str">
        <f aca="true" t="shared" si="9" ref="K149:K166">IF(B149&lt;&gt;0,(I149*J149)," ")</f>
        <v> </v>
      </c>
    </row>
    <row r="150" spans="1:11" ht="15.75" customHeight="1">
      <c r="A150" s="2">
        <v>74</v>
      </c>
      <c r="B150" s="405"/>
      <c r="C150" s="405"/>
      <c r="D150" s="404" t="str">
        <f>IF(B150&lt;&gt;0,(VLOOKUP(B150,'proje ve personel bilgileri'!$A$15:$B$1022,2,0))," ")</f>
        <v> </v>
      </c>
      <c r="E150" s="404"/>
      <c r="F150" s="231"/>
      <c r="G150" s="100"/>
      <c r="H150" s="100"/>
      <c r="I150" s="97" t="str">
        <f t="shared" si="8"/>
        <v> </v>
      </c>
      <c r="J150" s="98" t="str">
        <f>IF(B150&lt;&gt;0,(VLOOKUP(B150,'G011C'!$B$12:$V$38,20,0))," ")</f>
        <v> </v>
      </c>
      <c r="K150" s="99" t="str">
        <f t="shared" si="9"/>
        <v> </v>
      </c>
    </row>
    <row r="151" spans="1:11" ht="15.75" customHeight="1">
      <c r="A151" s="1">
        <v>75</v>
      </c>
      <c r="B151" s="405"/>
      <c r="C151" s="405"/>
      <c r="D151" s="404" t="str">
        <f>IF(B151&lt;&gt;0,(VLOOKUP(B151,'proje ve personel bilgileri'!$A$15:$B$1022,2,0))," ")</f>
        <v> </v>
      </c>
      <c r="E151" s="404"/>
      <c r="F151" s="231"/>
      <c r="G151" s="100"/>
      <c r="H151" s="100"/>
      <c r="I151" s="97" t="str">
        <f t="shared" si="8"/>
        <v> </v>
      </c>
      <c r="J151" s="98" t="str">
        <f>IF(B151&lt;&gt;0,(VLOOKUP(B151,'G011C'!$B$12:$V$38,20,0))," ")</f>
        <v> </v>
      </c>
      <c r="K151" s="99" t="str">
        <f t="shared" si="9"/>
        <v> </v>
      </c>
    </row>
    <row r="152" spans="1:11" ht="15.75" customHeight="1">
      <c r="A152" s="2">
        <v>76</v>
      </c>
      <c r="B152" s="405"/>
      <c r="C152" s="405"/>
      <c r="D152" s="404" t="str">
        <f>IF(B152&lt;&gt;0,(VLOOKUP(B152,'proje ve personel bilgileri'!$A$15:$B$1022,2,0))," ")</f>
        <v> </v>
      </c>
      <c r="E152" s="404"/>
      <c r="F152" s="231"/>
      <c r="G152" s="100"/>
      <c r="H152" s="100"/>
      <c r="I152" s="97" t="str">
        <f t="shared" si="8"/>
        <v> </v>
      </c>
      <c r="J152" s="98" t="str">
        <f>IF(B152&lt;&gt;0,(VLOOKUP(B152,'G011C'!$B$12:$V$38,20,0))," ")</f>
        <v> </v>
      </c>
      <c r="K152" s="99" t="str">
        <f t="shared" si="9"/>
        <v> </v>
      </c>
    </row>
    <row r="153" spans="1:11" ht="15.75" customHeight="1">
      <c r="A153" s="1">
        <v>77</v>
      </c>
      <c r="B153" s="405"/>
      <c r="C153" s="405"/>
      <c r="D153" s="404" t="str">
        <f>IF(B153&lt;&gt;0,(VLOOKUP(B153,'proje ve personel bilgileri'!$A$15:$B$1022,2,0))," ")</f>
        <v> </v>
      </c>
      <c r="E153" s="404"/>
      <c r="F153" s="231"/>
      <c r="G153" s="100"/>
      <c r="H153" s="100"/>
      <c r="I153" s="97" t="str">
        <f t="shared" si="8"/>
        <v> </v>
      </c>
      <c r="J153" s="98" t="str">
        <f>IF(B153&lt;&gt;0,(VLOOKUP(B153,'G011C'!$B$12:$V$38,20,0))," ")</f>
        <v> </v>
      </c>
      <c r="K153" s="99" t="str">
        <f t="shared" si="9"/>
        <v> </v>
      </c>
    </row>
    <row r="154" spans="1:11" ht="15.75" customHeight="1">
      <c r="A154" s="2">
        <v>78</v>
      </c>
      <c r="B154" s="405"/>
      <c r="C154" s="405"/>
      <c r="D154" s="404" t="str">
        <f>IF(B154&lt;&gt;0,(VLOOKUP(B154,'proje ve personel bilgileri'!$A$15:$B$1022,2,0))," ")</f>
        <v> </v>
      </c>
      <c r="E154" s="404"/>
      <c r="F154" s="231"/>
      <c r="G154" s="100"/>
      <c r="H154" s="100"/>
      <c r="I154" s="97" t="str">
        <f t="shared" si="8"/>
        <v> </v>
      </c>
      <c r="J154" s="98" t="str">
        <f>IF(B154&lt;&gt;0,(VLOOKUP(B154,'G011C'!$B$12:$V$38,20,0))," ")</f>
        <v> </v>
      </c>
      <c r="K154" s="99" t="str">
        <f t="shared" si="9"/>
        <v> </v>
      </c>
    </row>
    <row r="155" spans="1:11" ht="15.75" customHeight="1">
      <c r="A155" s="1">
        <v>79</v>
      </c>
      <c r="B155" s="405"/>
      <c r="C155" s="405"/>
      <c r="D155" s="404" t="str">
        <f>IF(B155&lt;&gt;0,(VLOOKUP(B155,'proje ve personel bilgileri'!$A$15:$B$1022,2,0))," ")</f>
        <v> </v>
      </c>
      <c r="E155" s="404"/>
      <c r="F155" s="231"/>
      <c r="G155" s="100"/>
      <c r="H155" s="100"/>
      <c r="I155" s="97" t="str">
        <f t="shared" si="8"/>
        <v> </v>
      </c>
      <c r="J155" s="98" t="str">
        <f>IF(B155&lt;&gt;0,(VLOOKUP(B155,'G011C'!$B$12:$V$38,20,0))," ")</f>
        <v> </v>
      </c>
      <c r="K155" s="99" t="str">
        <f t="shared" si="9"/>
        <v> </v>
      </c>
    </row>
    <row r="156" spans="1:11" ht="15.75" customHeight="1">
      <c r="A156" s="2">
        <v>80</v>
      </c>
      <c r="B156" s="405"/>
      <c r="C156" s="405"/>
      <c r="D156" s="404" t="str">
        <f>IF(B156&lt;&gt;0,(VLOOKUP(B156,'proje ve personel bilgileri'!$A$15:$B$1022,2,0))," ")</f>
        <v> </v>
      </c>
      <c r="E156" s="404"/>
      <c r="F156" s="231"/>
      <c r="G156" s="100"/>
      <c r="H156" s="100"/>
      <c r="I156" s="97" t="str">
        <f t="shared" si="8"/>
        <v> </v>
      </c>
      <c r="J156" s="98" t="str">
        <f>IF(B156&lt;&gt;0,(VLOOKUP(B156,'G011C'!$B$12:$V$38,20,0))," ")</f>
        <v> </v>
      </c>
      <c r="K156" s="99" t="str">
        <f t="shared" si="9"/>
        <v> </v>
      </c>
    </row>
    <row r="157" spans="1:11" ht="15.75" customHeight="1">
      <c r="A157" s="1">
        <v>81</v>
      </c>
      <c r="B157" s="405"/>
      <c r="C157" s="405"/>
      <c r="D157" s="404" t="str">
        <f>IF(B157&lt;&gt;0,(VLOOKUP(B157,'proje ve personel bilgileri'!$A$15:$B$1022,2,0))," ")</f>
        <v> </v>
      </c>
      <c r="E157" s="404"/>
      <c r="F157" s="231"/>
      <c r="G157" s="100"/>
      <c r="H157" s="100"/>
      <c r="I157" s="97" t="str">
        <f t="shared" si="8"/>
        <v> </v>
      </c>
      <c r="J157" s="98" t="str">
        <f>IF(B157&lt;&gt;0,(VLOOKUP(B157,'G011C'!$B$12:$V$38,20,0))," ")</f>
        <v> </v>
      </c>
      <c r="K157" s="99" t="str">
        <f t="shared" si="9"/>
        <v> </v>
      </c>
    </row>
    <row r="158" spans="1:11" ht="15.75" customHeight="1">
      <c r="A158" s="2">
        <v>82</v>
      </c>
      <c r="B158" s="405"/>
      <c r="C158" s="405"/>
      <c r="D158" s="404" t="str">
        <f>IF(B158&lt;&gt;0,(VLOOKUP(B158,'proje ve personel bilgileri'!$A$15:$B$1022,2,0))," ")</f>
        <v> </v>
      </c>
      <c r="E158" s="404"/>
      <c r="F158" s="231"/>
      <c r="G158" s="100"/>
      <c r="H158" s="100"/>
      <c r="I158" s="97" t="str">
        <f t="shared" si="8"/>
        <v> </v>
      </c>
      <c r="J158" s="98" t="str">
        <f>IF(B158&lt;&gt;0,(VLOOKUP(B158,'G011C'!$B$12:$V$38,20,0))," ")</f>
        <v> </v>
      </c>
      <c r="K158" s="99" t="str">
        <f t="shared" si="9"/>
        <v> </v>
      </c>
    </row>
    <row r="159" spans="1:11" ht="15.75" customHeight="1">
      <c r="A159" s="1">
        <v>83</v>
      </c>
      <c r="B159" s="405"/>
      <c r="C159" s="405"/>
      <c r="D159" s="404" t="str">
        <f>IF(B159&lt;&gt;0,(VLOOKUP(B159,'proje ve personel bilgileri'!$A$15:$B$1022,2,0))," ")</f>
        <v> </v>
      </c>
      <c r="E159" s="404"/>
      <c r="F159" s="231"/>
      <c r="G159" s="100"/>
      <c r="H159" s="100"/>
      <c r="I159" s="97" t="str">
        <f t="shared" si="8"/>
        <v> </v>
      </c>
      <c r="J159" s="98" t="str">
        <f>IF(B159&lt;&gt;0,(VLOOKUP(B159,'G011C'!$B$12:$V$38,20,0))," ")</f>
        <v> </v>
      </c>
      <c r="K159" s="99" t="str">
        <f t="shared" si="9"/>
        <v> </v>
      </c>
    </row>
    <row r="160" spans="1:11" ht="15.75" customHeight="1">
      <c r="A160" s="2">
        <v>84</v>
      </c>
      <c r="B160" s="405"/>
      <c r="C160" s="405"/>
      <c r="D160" s="404" t="str">
        <f>IF(B160&lt;&gt;0,(VLOOKUP(B160,'proje ve personel bilgileri'!$A$15:$B$1022,2,0))," ")</f>
        <v> </v>
      </c>
      <c r="E160" s="404"/>
      <c r="F160" s="231"/>
      <c r="G160" s="100"/>
      <c r="H160" s="100"/>
      <c r="I160" s="97" t="str">
        <f t="shared" si="8"/>
        <v> </v>
      </c>
      <c r="J160" s="98" t="str">
        <f>IF(B160&lt;&gt;0,(VLOOKUP(B160,'G011C'!$B$12:$V$38,20,0))," ")</f>
        <v> </v>
      </c>
      <c r="K160" s="99" t="str">
        <f t="shared" si="9"/>
        <v> </v>
      </c>
    </row>
    <row r="161" spans="1:11" ht="15.75" customHeight="1">
      <c r="A161" s="1">
        <v>85</v>
      </c>
      <c r="B161" s="405"/>
      <c r="C161" s="405"/>
      <c r="D161" s="404" t="str">
        <f>IF(B161&lt;&gt;0,(VLOOKUP(B161,'proje ve personel bilgileri'!$A$15:$B$1022,2,0))," ")</f>
        <v> </v>
      </c>
      <c r="E161" s="404"/>
      <c r="F161" s="231"/>
      <c r="G161" s="100"/>
      <c r="H161" s="100"/>
      <c r="I161" s="97" t="str">
        <f t="shared" si="8"/>
        <v> </v>
      </c>
      <c r="J161" s="98" t="str">
        <f>IF(B161&lt;&gt;0,(VLOOKUP(B161,'G011C'!$B$12:$V$38,20,0))," ")</f>
        <v> </v>
      </c>
      <c r="K161" s="99" t="str">
        <f t="shared" si="9"/>
        <v> </v>
      </c>
    </row>
    <row r="162" spans="1:11" ht="15.75" customHeight="1">
      <c r="A162" s="2">
        <v>86</v>
      </c>
      <c r="B162" s="405"/>
      <c r="C162" s="405"/>
      <c r="D162" s="404" t="str">
        <f>IF(B162&lt;&gt;0,(VLOOKUP(B162,'proje ve personel bilgileri'!$A$15:$B$1022,2,0))," ")</f>
        <v> </v>
      </c>
      <c r="E162" s="404"/>
      <c r="F162" s="231"/>
      <c r="G162" s="100"/>
      <c r="H162" s="100"/>
      <c r="I162" s="97" t="str">
        <f t="shared" si="8"/>
        <v> </v>
      </c>
      <c r="J162" s="98" t="str">
        <f>IF(B162&lt;&gt;0,(VLOOKUP(B162,'G011C'!$B$12:$V$38,20,0))," ")</f>
        <v> </v>
      </c>
      <c r="K162" s="99" t="str">
        <f t="shared" si="9"/>
        <v> </v>
      </c>
    </row>
    <row r="163" spans="1:11" ht="15.75" customHeight="1">
      <c r="A163" s="1">
        <v>87</v>
      </c>
      <c r="B163" s="405"/>
      <c r="C163" s="405"/>
      <c r="D163" s="404" t="str">
        <f>IF(B163&lt;&gt;0,(VLOOKUP(B163,'proje ve personel bilgileri'!$A$15:$B$1022,2,0))," ")</f>
        <v> </v>
      </c>
      <c r="E163" s="404"/>
      <c r="F163" s="231"/>
      <c r="G163" s="100"/>
      <c r="H163" s="100"/>
      <c r="I163" s="97" t="str">
        <f t="shared" si="8"/>
        <v> </v>
      </c>
      <c r="J163" s="98" t="str">
        <f>IF(B163&lt;&gt;0,(VLOOKUP(B163,'G011C'!$B$12:$V$38,20,0))," ")</f>
        <v> </v>
      </c>
      <c r="K163" s="99" t="str">
        <f t="shared" si="9"/>
        <v> </v>
      </c>
    </row>
    <row r="164" spans="1:11" ht="15.75" customHeight="1">
      <c r="A164" s="2">
        <v>88</v>
      </c>
      <c r="B164" s="405"/>
      <c r="C164" s="405"/>
      <c r="D164" s="404" t="str">
        <f>IF(B164&lt;&gt;0,(VLOOKUP(B164,'proje ve personel bilgileri'!$A$15:$B$1022,2,0))," ")</f>
        <v> </v>
      </c>
      <c r="E164" s="404"/>
      <c r="F164" s="231"/>
      <c r="G164" s="100"/>
      <c r="H164" s="100"/>
      <c r="I164" s="97" t="str">
        <f t="shared" si="8"/>
        <v> </v>
      </c>
      <c r="J164" s="98" t="str">
        <f>IF(B164&lt;&gt;0,(VLOOKUP(B164,'G011C'!$B$12:$V$38,20,0))," ")</f>
        <v> </v>
      </c>
      <c r="K164" s="99" t="str">
        <f t="shared" si="9"/>
        <v> </v>
      </c>
    </row>
    <row r="165" spans="1:11" ht="15.75" customHeight="1">
      <c r="A165" s="1">
        <v>89</v>
      </c>
      <c r="B165" s="405"/>
      <c r="C165" s="405"/>
      <c r="D165" s="404" t="str">
        <f>IF(B165&lt;&gt;0,(VLOOKUP(B165,'proje ve personel bilgileri'!$A$15:$B$1022,2,0))," ")</f>
        <v> </v>
      </c>
      <c r="E165" s="404"/>
      <c r="F165" s="231"/>
      <c r="G165" s="100"/>
      <c r="H165" s="100"/>
      <c r="I165" s="97" t="str">
        <f t="shared" si="8"/>
        <v> </v>
      </c>
      <c r="J165" s="98" t="str">
        <f>IF(B165&lt;&gt;0,(VLOOKUP(B165,'G011C'!$B$12:$V$38,20,0))," ")</f>
        <v> </v>
      </c>
      <c r="K165" s="99" t="str">
        <f t="shared" si="9"/>
        <v> </v>
      </c>
    </row>
    <row r="166" spans="1:11" ht="15" customHeight="1">
      <c r="A166" s="2">
        <v>90</v>
      </c>
      <c r="B166" s="405"/>
      <c r="C166" s="405"/>
      <c r="D166" s="404" t="str">
        <f>IF(B166&lt;&gt;0,(VLOOKUP(B166,'proje ve personel bilgileri'!$A$15:$B$1022,2,0))," ")</f>
        <v> </v>
      </c>
      <c r="E166" s="404"/>
      <c r="F166" s="231"/>
      <c r="G166" s="100"/>
      <c r="H166" s="100"/>
      <c r="I166" s="97" t="str">
        <f t="shared" si="8"/>
        <v> </v>
      </c>
      <c r="J166" s="98" t="str">
        <f>IF(B166&lt;&gt;0,(VLOOKUP(B166,'G011C'!$B$12:$V$38,20,0))," ")</f>
        <v> </v>
      </c>
      <c r="K166" s="99" t="str">
        <f t="shared" si="9"/>
        <v> </v>
      </c>
    </row>
    <row r="167" spans="1:11" ht="15.75" customHeight="1">
      <c r="A167" s="325" t="s">
        <v>123</v>
      </c>
      <c r="B167" s="406"/>
      <c r="C167" s="406"/>
      <c r="D167" s="406"/>
      <c r="E167" s="406"/>
      <c r="F167" s="406"/>
      <c r="G167" s="406"/>
      <c r="H167" s="406"/>
      <c r="I167" s="33">
        <f>SUM(I149:I166)</f>
        <v>0</v>
      </c>
      <c r="J167" s="30"/>
      <c r="K167" s="34">
        <f>IF(C146=C111,SUM(K149:K166)+K132,SUM(K149:K166))</f>
        <v>0</v>
      </c>
    </row>
    <row r="168" spans="1:11" ht="15.75" customHeight="1">
      <c r="A168" s="400" t="s">
        <v>124</v>
      </c>
      <c r="B168" s="401"/>
      <c r="C168" s="401"/>
      <c r="D168" s="401"/>
      <c r="E168" s="401"/>
      <c r="F168" s="401"/>
      <c r="G168" s="402"/>
      <c r="H168" s="31"/>
      <c r="I168" s="32"/>
      <c r="J168" s="32"/>
      <c r="K168" s="61">
        <f>SUM(K149:K166)+K133</f>
        <v>0</v>
      </c>
    </row>
    <row r="169" spans="1:11" ht="15" customHeight="1">
      <c r="A169" s="54"/>
      <c r="B169" s="54"/>
      <c r="C169" s="54"/>
      <c r="D169" s="54"/>
      <c r="E169" s="54"/>
      <c r="F169" s="54"/>
      <c r="G169" s="54"/>
      <c r="H169" s="54"/>
      <c r="I169" s="54"/>
      <c r="J169" s="54"/>
      <c r="K169" s="54"/>
    </row>
    <row r="170" ht="15" customHeight="1">
      <c r="A170" s="48"/>
    </row>
    <row r="171" spans="1:11" ht="15" customHeight="1">
      <c r="A171" s="403" t="s">
        <v>125</v>
      </c>
      <c r="B171" s="403"/>
      <c r="C171" s="403"/>
      <c r="D171" s="403"/>
      <c r="E171" s="403"/>
      <c r="F171" s="403"/>
      <c r="G171" s="403"/>
      <c r="H171" s="403"/>
      <c r="I171" s="403"/>
      <c r="J171" s="403"/>
      <c r="K171" s="403"/>
    </row>
    <row r="172" ht="15" customHeight="1">
      <c r="A172" s="48"/>
    </row>
    <row r="173" ht="15" customHeight="1">
      <c r="A173" s="49"/>
    </row>
    <row r="174" spans="1:10" ht="15" customHeight="1">
      <c r="A174" s="233" t="s">
        <v>65</v>
      </c>
      <c r="E174" s="233" t="s">
        <v>66</v>
      </c>
      <c r="G174" s="233" t="s">
        <v>67</v>
      </c>
      <c r="J174" s="70" t="s">
        <v>82</v>
      </c>
    </row>
    <row r="176" spans="1:11" ht="15.75" customHeight="1">
      <c r="A176" s="324" t="s">
        <v>111</v>
      </c>
      <c r="B176" s="412"/>
      <c r="C176" s="412"/>
      <c r="D176" s="412"/>
      <c r="E176" s="412"/>
      <c r="F176" s="412"/>
      <c r="G176" s="412"/>
      <c r="H176" s="412"/>
      <c r="I176" s="412"/>
      <c r="J176" s="412"/>
      <c r="K176" s="412"/>
    </row>
    <row r="177" spans="1:11" ht="15" customHeight="1">
      <c r="A177" s="66"/>
      <c r="B177" s="66"/>
      <c r="C177" s="66"/>
      <c r="D177" s="66"/>
      <c r="E177" s="66"/>
      <c r="F177" s="72">
        <f>'proje ve personel bilgileri'!$B$11</f>
        <v>1</v>
      </c>
      <c r="G177" s="163" t="s">
        <v>235</v>
      </c>
      <c r="H177" s="163"/>
      <c r="I177" s="66"/>
      <c r="J177" s="66"/>
      <c r="K177" s="66"/>
    </row>
    <row r="178" ht="18.75" customHeight="1">
      <c r="K178" s="4" t="s">
        <v>112</v>
      </c>
    </row>
    <row r="179" spans="1:11" ht="15.75" customHeight="1">
      <c r="A179" s="407" t="s">
        <v>2</v>
      </c>
      <c r="B179" s="408"/>
      <c r="C179" s="329">
        <f>'proje ve personel bilgileri'!$B$2</f>
        <v>0</v>
      </c>
      <c r="D179" s="330"/>
      <c r="E179" s="330"/>
      <c r="F179" s="330"/>
      <c r="G179" s="330"/>
      <c r="H179" s="330"/>
      <c r="I179" s="330"/>
      <c r="J179" s="330"/>
      <c r="K179" s="331"/>
    </row>
    <row r="180" spans="1:11" ht="15.75" customHeight="1">
      <c r="A180" s="407" t="s">
        <v>113</v>
      </c>
      <c r="B180" s="408"/>
      <c r="C180" s="329">
        <f>'proje ve personel bilgileri'!$B$3</f>
        <v>0</v>
      </c>
      <c r="D180" s="330"/>
      <c r="E180" s="330"/>
      <c r="F180" s="330"/>
      <c r="G180" s="330"/>
      <c r="H180" s="330"/>
      <c r="I180" s="330"/>
      <c r="J180" s="330"/>
      <c r="K180" s="331"/>
    </row>
    <row r="181" spans="1:11" ht="15.75" customHeight="1">
      <c r="A181" s="407" t="s">
        <v>114</v>
      </c>
      <c r="B181" s="408"/>
      <c r="C181" s="409"/>
      <c r="D181" s="410"/>
      <c r="E181" s="407"/>
      <c r="F181" s="411"/>
      <c r="G181" s="411"/>
      <c r="H181" s="411"/>
      <c r="I181" s="411"/>
      <c r="J181" s="411"/>
      <c r="K181" s="408"/>
    </row>
    <row r="182" spans="1:11" ht="30" customHeight="1">
      <c r="A182" s="413" t="s">
        <v>51</v>
      </c>
      <c r="B182" s="314" t="s">
        <v>9</v>
      </c>
      <c r="C182" s="315"/>
      <c r="D182" s="314" t="s">
        <v>115</v>
      </c>
      <c r="E182" s="315"/>
      <c r="F182" s="413" t="s">
        <v>11</v>
      </c>
      <c r="G182" s="413" t="s">
        <v>116</v>
      </c>
      <c r="H182" s="413" t="s">
        <v>117</v>
      </c>
      <c r="I182" s="413" t="s">
        <v>118</v>
      </c>
      <c r="J182" s="232" t="s">
        <v>119</v>
      </c>
      <c r="K182" s="230" t="s">
        <v>120</v>
      </c>
    </row>
    <row r="183" spans="1:11" ht="30.75" customHeight="1">
      <c r="A183" s="414"/>
      <c r="B183" s="319"/>
      <c r="C183" s="320"/>
      <c r="D183" s="319" t="s">
        <v>121</v>
      </c>
      <c r="E183" s="320"/>
      <c r="F183" s="414"/>
      <c r="G183" s="414"/>
      <c r="H183" s="414"/>
      <c r="I183" s="414"/>
      <c r="J183" s="230" t="s">
        <v>122</v>
      </c>
      <c r="K183" s="230" t="s">
        <v>62</v>
      </c>
    </row>
    <row r="184" spans="1:11" ht="15.75" customHeight="1">
      <c r="A184" s="1">
        <v>91</v>
      </c>
      <c r="B184" s="415"/>
      <c r="C184" s="415"/>
      <c r="D184" s="404" t="str">
        <f>IF(B184&lt;&gt;0,(VLOOKUP(B184,'proje ve personel bilgileri'!$A$15:$B$1022,2,0))," ")</f>
        <v> </v>
      </c>
      <c r="E184" s="404"/>
      <c r="F184" s="231"/>
      <c r="G184" s="96"/>
      <c r="H184" s="96"/>
      <c r="I184" s="97" t="str">
        <f aca="true" t="shared" si="10" ref="I184:I201">IF(B184&lt;&gt;0,(G184*H184)," ")</f>
        <v> </v>
      </c>
      <c r="J184" s="98" t="str">
        <f>IF(B184&lt;&gt;0,(VLOOKUP(B184,'G011C'!$B$12:$V$38,20,0))," ")</f>
        <v> </v>
      </c>
      <c r="K184" s="99" t="str">
        <f aca="true" t="shared" si="11" ref="K184:K201">IF(B184&lt;&gt;0,(I184*J184)," ")</f>
        <v> </v>
      </c>
    </row>
    <row r="185" spans="1:11" ht="15.75" customHeight="1">
      <c r="A185" s="2">
        <v>92</v>
      </c>
      <c r="B185" s="405"/>
      <c r="C185" s="405"/>
      <c r="D185" s="404" t="str">
        <f>IF(B185&lt;&gt;0,(VLOOKUP(B185,'proje ve personel bilgileri'!$A$15:$B$1022,2,0))," ")</f>
        <v> </v>
      </c>
      <c r="E185" s="404"/>
      <c r="F185" s="231"/>
      <c r="G185" s="100"/>
      <c r="H185" s="100"/>
      <c r="I185" s="97" t="str">
        <f t="shared" si="10"/>
        <v> </v>
      </c>
      <c r="J185" s="98" t="str">
        <f>IF(B185&lt;&gt;0,(VLOOKUP(B185,'G011C'!$B$12:$V$38,20,0))," ")</f>
        <v> </v>
      </c>
      <c r="K185" s="99" t="str">
        <f t="shared" si="11"/>
        <v> </v>
      </c>
    </row>
    <row r="186" spans="1:11" ht="15.75" customHeight="1">
      <c r="A186" s="1">
        <v>93</v>
      </c>
      <c r="B186" s="405"/>
      <c r="C186" s="405"/>
      <c r="D186" s="404" t="str">
        <f>IF(B186&lt;&gt;0,(VLOOKUP(B186,'proje ve personel bilgileri'!$A$15:$B$1022,2,0))," ")</f>
        <v> </v>
      </c>
      <c r="E186" s="404"/>
      <c r="F186" s="231"/>
      <c r="G186" s="100"/>
      <c r="H186" s="100"/>
      <c r="I186" s="97" t="str">
        <f t="shared" si="10"/>
        <v> </v>
      </c>
      <c r="J186" s="98" t="str">
        <f>IF(B186&lt;&gt;0,(VLOOKUP(B186,'G011C'!$B$12:$V$38,20,0))," ")</f>
        <v> </v>
      </c>
      <c r="K186" s="99" t="str">
        <f t="shared" si="11"/>
        <v> </v>
      </c>
    </row>
    <row r="187" spans="1:11" ht="15.75" customHeight="1">
      <c r="A187" s="2">
        <v>94</v>
      </c>
      <c r="B187" s="405"/>
      <c r="C187" s="405"/>
      <c r="D187" s="404" t="str">
        <f>IF(B187&lt;&gt;0,(VLOOKUP(B187,'proje ve personel bilgileri'!$A$15:$B$1022,2,0))," ")</f>
        <v> </v>
      </c>
      <c r="E187" s="404"/>
      <c r="F187" s="231"/>
      <c r="G187" s="100"/>
      <c r="H187" s="100"/>
      <c r="I187" s="97" t="str">
        <f t="shared" si="10"/>
        <v> </v>
      </c>
      <c r="J187" s="98" t="str">
        <f>IF(B187&lt;&gt;0,(VLOOKUP(B187,'G011C'!$B$12:$V$38,20,0))," ")</f>
        <v> </v>
      </c>
      <c r="K187" s="99" t="str">
        <f t="shared" si="11"/>
        <v> </v>
      </c>
    </row>
    <row r="188" spans="1:11" ht="15.75" customHeight="1">
      <c r="A188" s="1">
        <v>95</v>
      </c>
      <c r="B188" s="405"/>
      <c r="C188" s="405"/>
      <c r="D188" s="404" t="str">
        <f>IF(B188&lt;&gt;0,(VLOOKUP(B188,'proje ve personel bilgileri'!$A$15:$B$1022,2,0))," ")</f>
        <v> </v>
      </c>
      <c r="E188" s="404"/>
      <c r="F188" s="231"/>
      <c r="G188" s="100"/>
      <c r="H188" s="100"/>
      <c r="I188" s="97" t="str">
        <f t="shared" si="10"/>
        <v> </v>
      </c>
      <c r="J188" s="98" t="str">
        <f>IF(B188&lt;&gt;0,(VLOOKUP(B188,'G011C'!$B$12:$V$38,20,0))," ")</f>
        <v> </v>
      </c>
      <c r="K188" s="99" t="str">
        <f t="shared" si="11"/>
        <v> </v>
      </c>
    </row>
    <row r="189" spans="1:11" ht="15.75" customHeight="1">
      <c r="A189" s="2">
        <v>96</v>
      </c>
      <c r="B189" s="405"/>
      <c r="C189" s="405"/>
      <c r="D189" s="404" t="str">
        <f>IF(B189&lt;&gt;0,(VLOOKUP(B189,'proje ve personel bilgileri'!$A$15:$B$1022,2,0))," ")</f>
        <v> </v>
      </c>
      <c r="E189" s="404"/>
      <c r="F189" s="231"/>
      <c r="G189" s="100"/>
      <c r="H189" s="100"/>
      <c r="I189" s="97" t="str">
        <f t="shared" si="10"/>
        <v> </v>
      </c>
      <c r="J189" s="98" t="str">
        <f>IF(B189&lt;&gt;0,(VLOOKUP(B189,'G011C'!$B$12:$V$38,20,0))," ")</f>
        <v> </v>
      </c>
      <c r="K189" s="99" t="str">
        <f t="shared" si="11"/>
        <v> </v>
      </c>
    </row>
    <row r="190" spans="1:11" ht="15.75" customHeight="1">
      <c r="A190" s="1">
        <v>97</v>
      </c>
      <c r="B190" s="405"/>
      <c r="C190" s="405"/>
      <c r="D190" s="404" t="str">
        <f>IF(B190&lt;&gt;0,(VLOOKUP(B190,'proje ve personel bilgileri'!$A$15:$B$1022,2,0))," ")</f>
        <v> </v>
      </c>
      <c r="E190" s="404"/>
      <c r="F190" s="231"/>
      <c r="G190" s="100"/>
      <c r="H190" s="100"/>
      <c r="I190" s="97" t="str">
        <f t="shared" si="10"/>
        <v> </v>
      </c>
      <c r="J190" s="98" t="str">
        <f>IF(B190&lt;&gt;0,(VLOOKUP(B190,'G011C'!$B$12:$V$38,20,0))," ")</f>
        <v> </v>
      </c>
      <c r="K190" s="99" t="str">
        <f t="shared" si="11"/>
        <v> </v>
      </c>
    </row>
    <row r="191" spans="1:11" ht="15.75" customHeight="1">
      <c r="A191" s="2">
        <v>98</v>
      </c>
      <c r="B191" s="405"/>
      <c r="C191" s="405"/>
      <c r="D191" s="404" t="str">
        <f>IF(B191&lt;&gt;0,(VLOOKUP(B191,'proje ve personel bilgileri'!$A$15:$B$1022,2,0))," ")</f>
        <v> </v>
      </c>
      <c r="E191" s="404"/>
      <c r="F191" s="231"/>
      <c r="G191" s="100"/>
      <c r="H191" s="100"/>
      <c r="I191" s="97" t="str">
        <f t="shared" si="10"/>
        <v> </v>
      </c>
      <c r="J191" s="98" t="str">
        <f>IF(B191&lt;&gt;0,(VLOOKUP(B191,'G011C'!$B$12:$V$38,20,0))," ")</f>
        <v> </v>
      </c>
      <c r="K191" s="99" t="str">
        <f t="shared" si="11"/>
        <v> </v>
      </c>
    </row>
    <row r="192" spans="1:11" ht="15.75" customHeight="1">
      <c r="A192" s="1">
        <v>99</v>
      </c>
      <c r="B192" s="405"/>
      <c r="C192" s="405"/>
      <c r="D192" s="404" t="str">
        <f>IF(B192&lt;&gt;0,(VLOOKUP(B192,'proje ve personel bilgileri'!$A$15:$B$1022,2,0))," ")</f>
        <v> </v>
      </c>
      <c r="E192" s="404"/>
      <c r="F192" s="231"/>
      <c r="G192" s="100"/>
      <c r="H192" s="100"/>
      <c r="I192" s="97" t="str">
        <f t="shared" si="10"/>
        <v> </v>
      </c>
      <c r="J192" s="98" t="str">
        <f>IF(B192&lt;&gt;0,(VLOOKUP(B192,'G011C'!$B$12:$V$38,20,0))," ")</f>
        <v> </v>
      </c>
      <c r="K192" s="99" t="str">
        <f t="shared" si="11"/>
        <v> </v>
      </c>
    </row>
    <row r="193" spans="1:11" ht="15.75" customHeight="1">
      <c r="A193" s="2">
        <v>100</v>
      </c>
      <c r="B193" s="405"/>
      <c r="C193" s="405"/>
      <c r="D193" s="404" t="str">
        <f>IF(B193&lt;&gt;0,(VLOOKUP(B193,'proje ve personel bilgileri'!$A$15:$B$1022,2,0))," ")</f>
        <v> </v>
      </c>
      <c r="E193" s="404"/>
      <c r="F193" s="231"/>
      <c r="G193" s="100"/>
      <c r="H193" s="100"/>
      <c r="I193" s="97" t="str">
        <f t="shared" si="10"/>
        <v> </v>
      </c>
      <c r="J193" s="98" t="str">
        <f>IF(B193&lt;&gt;0,(VLOOKUP(B193,'G011C'!$B$12:$V$38,20,0))," ")</f>
        <v> </v>
      </c>
      <c r="K193" s="99" t="str">
        <f t="shared" si="11"/>
        <v> </v>
      </c>
    </row>
    <row r="194" spans="1:11" ht="15.75" customHeight="1">
      <c r="A194" s="1">
        <v>101</v>
      </c>
      <c r="B194" s="405"/>
      <c r="C194" s="405"/>
      <c r="D194" s="404" t="str">
        <f>IF(B194&lt;&gt;0,(VLOOKUP(B194,'proje ve personel bilgileri'!$A$15:$B$1022,2,0))," ")</f>
        <v> </v>
      </c>
      <c r="E194" s="404"/>
      <c r="F194" s="231"/>
      <c r="G194" s="100"/>
      <c r="H194" s="100"/>
      <c r="I194" s="97" t="str">
        <f t="shared" si="10"/>
        <v> </v>
      </c>
      <c r="J194" s="98" t="str">
        <f>IF(B194&lt;&gt;0,(VLOOKUP(B194,'G011C'!$B$12:$V$38,20,0))," ")</f>
        <v> </v>
      </c>
      <c r="K194" s="99" t="str">
        <f t="shared" si="11"/>
        <v> </v>
      </c>
    </row>
    <row r="195" spans="1:11" ht="15.75" customHeight="1">
      <c r="A195" s="2">
        <v>102</v>
      </c>
      <c r="B195" s="405"/>
      <c r="C195" s="405"/>
      <c r="D195" s="404" t="str">
        <f>IF(B195&lt;&gt;0,(VLOOKUP(B195,'proje ve personel bilgileri'!$A$15:$B$1022,2,0))," ")</f>
        <v> </v>
      </c>
      <c r="E195" s="404"/>
      <c r="F195" s="231"/>
      <c r="G195" s="100"/>
      <c r="H195" s="100"/>
      <c r="I195" s="97" t="str">
        <f t="shared" si="10"/>
        <v> </v>
      </c>
      <c r="J195" s="98" t="str">
        <f>IF(B195&lt;&gt;0,(VLOOKUP(B195,'G011C'!$B$12:$V$38,20,0))," ")</f>
        <v> </v>
      </c>
      <c r="K195" s="99" t="str">
        <f t="shared" si="11"/>
        <v> </v>
      </c>
    </row>
    <row r="196" spans="1:11" ht="15.75" customHeight="1">
      <c r="A196" s="1">
        <v>103</v>
      </c>
      <c r="B196" s="405"/>
      <c r="C196" s="405"/>
      <c r="D196" s="404" t="str">
        <f>IF(B196&lt;&gt;0,(VLOOKUP(B196,'proje ve personel bilgileri'!$A$15:$B$1022,2,0))," ")</f>
        <v> </v>
      </c>
      <c r="E196" s="404"/>
      <c r="F196" s="231"/>
      <c r="G196" s="100"/>
      <c r="H196" s="100"/>
      <c r="I196" s="97" t="str">
        <f t="shared" si="10"/>
        <v> </v>
      </c>
      <c r="J196" s="98" t="str">
        <f>IF(B196&lt;&gt;0,(VLOOKUP(B196,'G011C'!$B$12:$V$38,20,0))," ")</f>
        <v> </v>
      </c>
      <c r="K196" s="99" t="str">
        <f t="shared" si="11"/>
        <v> </v>
      </c>
    </row>
    <row r="197" spans="1:11" ht="15.75" customHeight="1">
      <c r="A197" s="2">
        <v>104</v>
      </c>
      <c r="B197" s="405"/>
      <c r="C197" s="405"/>
      <c r="D197" s="404" t="str">
        <f>IF(B197&lt;&gt;0,(VLOOKUP(B197,'proje ve personel bilgileri'!$A$15:$B$1022,2,0))," ")</f>
        <v> </v>
      </c>
      <c r="E197" s="404"/>
      <c r="F197" s="231"/>
      <c r="G197" s="100"/>
      <c r="H197" s="100"/>
      <c r="I197" s="97" t="str">
        <f t="shared" si="10"/>
        <v> </v>
      </c>
      <c r="J197" s="98" t="str">
        <f>IF(B197&lt;&gt;0,(VLOOKUP(B197,'G011C'!$B$12:$V$38,20,0))," ")</f>
        <v> </v>
      </c>
      <c r="K197" s="99" t="str">
        <f t="shared" si="11"/>
        <v> </v>
      </c>
    </row>
    <row r="198" spans="1:11" ht="15.75" customHeight="1">
      <c r="A198" s="1">
        <v>105</v>
      </c>
      <c r="B198" s="405"/>
      <c r="C198" s="405"/>
      <c r="D198" s="404" t="str">
        <f>IF(B198&lt;&gt;0,(VLOOKUP(B198,'proje ve personel bilgileri'!$A$15:$B$1022,2,0))," ")</f>
        <v> </v>
      </c>
      <c r="E198" s="404"/>
      <c r="F198" s="231"/>
      <c r="G198" s="100"/>
      <c r="H198" s="100"/>
      <c r="I198" s="97" t="str">
        <f t="shared" si="10"/>
        <v> </v>
      </c>
      <c r="J198" s="98" t="str">
        <f>IF(B198&lt;&gt;0,(VLOOKUP(B198,'G011C'!$B$12:$V$38,20,0))," ")</f>
        <v> </v>
      </c>
      <c r="K198" s="99" t="str">
        <f t="shared" si="11"/>
        <v> </v>
      </c>
    </row>
    <row r="199" spans="1:11" ht="15.75" customHeight="1">
      <c r="A199" s="2">
        <v>106</v>
      </c>
      <c r="B199" s="405"/>
      <c r="C199" s="405"/>
      <c r="D199" s="404" t="str">
        <f>IF(B199&lt;&gt;0,(VLOOKUP(B199,'proje ve personel bilgileri'!$A$15:$B$1022,2,0))," ")</f>
        <v> </v>
      </c>
      <c r="E199" s="404"/>
      <c r="F199" s="231"/>
      <c r="G199" s="100"/>
      <c r="H199" s="100"/>
      <c r="I199" s="97" t="str">
        <f t="shared" si="10"/>
        <v> </v>
      </c>
      <c r="J199" s="98" t="str">
        <f>IF(B199&lt;&gt;0,(VLOOKUP(B199,'G011C'!$B$12:$V$38,20,0))," ")</f>
        <v> </v>
      </c>
      <c r="K199" s="99" t="str">
        <f t="shared" si="11"/>
        <v> </v>
      </c>
    </row>
    <row r="200" spans="1:11" ht="15.75" customHeight="1">
      <c r="A200" s="1">
        <v>107</v>
      </c>
      <c r="B200" s="405"/>
      <c r="C200" s="405"/>
      <c r="D200" s="404" t="str">
        <f>IF(B200&lt;&gt;0,(VLOOKUP(B200,'proje ve personel bilgileri'!$A$15:$B$1022,2,0))," ")</f>
        <v> </v>
      </c>
      <c r="E200" s="404"/>
      <c r="F200" s="231"/>
      <c r="G200" s="100"/>
      <c r="H200" s="100"/>
      <c r="I200" s="97" t="str">
        <f t="shared" si="10"/>
        <v> </v>
      </c>
      <c r="J200" s="98" t="str">
        <f>IF(B200&lt;&gt;0,(VLOOKUP(B200,'G011C'!$B$12:$V$38,20,0))," ")</f>
        <v> </v>
      </c>
      <c r="K200" s="99" t="str">
        <f t="shared" si="11"/>
        <v> </v>
      </c>
    </row>
    <row r="201" spans="1:11" ht="15" customHeight="1">
      <c r="A201" s="2">
        <v>108</v>
      </c>
      <c r="B201" s="405"/>
      <c r="C201" s="405"/>
      <c r="D201" s="404" t="str">
        <f>IF(B201&lt;&gt;0,(VLOOKUP(B201,'proje ve personel bilgileri'!$A$15:$B$1022,2,0))," ")</f>
        <v> </v>
      </c>
      <c r="E201" s="404"/>
      <c r="F201" s="231"/>
      <c r="G201" s="100"/>
      <c r="H201" s="100"/>
      <c r="I201" s="97" t="str">
        <f t="shared" si="10"/>
        <v> </v>
      </c>
      <c r="J201" s="98" t="str">
        <f>IF(B201&lt;&gt;0,(VLOOKUP(B201,'G011C'!$B$12:$V$38,20,0))," ")</f>
        <v> </v>
      </c>
      <c r="K201" s="99" t="str">
        <f t="shared" si="11"/>
        <v> </v>
      </c>
    </row>
    <row r="202" spans="1:11" ht="15.75" customHeight="1">
      <c r="A202" s="325" t="s">
        <v>123</v>
      </c>
      <c r="B202" s="406"/>
      <c r="C202" s="406"/>
      <c r="D202" s="406"/>
      <c r="E202" s="406"/>
      <c r="F202" s="406"/>
      <c r="G202" s="406"/>
      <c r="H202" s="406"/>
      <c r="I202" s="33">
        <f>SUM(I184:I201)</f>
        <v>0</v>
      </c>
      <c r="J202" s="30"/>
      <c r="K202" s="34">
        <f>IF(C181=C146,SUM(K184:K201)+K167,SUM(K184:K201))</f>
        <v>0</v>
      </c>
    </row>
    <row r="203" spans="1:11" ht="15.75" customHeight="1">
      <c r="A203" s="400" t="s">
        <v>124</v>
      </c>
      <c r="B203" s="401"/>
      <c r="C203" s="401"/>
      <c r="D203" s="401"/>
      <c r="E203" s="401"/>
      <c r="F203" s="401"/>
      <c r="G203" s="402"/>
      <c r="H203" s="31"/>
      <c r="I203" s="32"/>
      <c r="J203" s="32"/>
      <c r="K203" s="61">
        <f>SUM(K184:K201)+K168</f>
        <v>0</v>
      </c>
    </row>
    <row r="204" spans="1:11" ht="15" customHeight="1">
      <c r="A204" s="54"/>
      <c r="B204" s="54"/>
      <c r="C204" s="54"/>
      <c r="D204" s="54"/>
      <c r="E204" s="54"/>
      <c r="F204" s="54"/>
      <c r="G204" s="54"/>
      <c r="H204" s="54"/>
      <c r="I204" s="54"/>
      <c r="J204" s="54"/>
      <c r="K204" s="54"/>
    </row>
    <row r="205" ht="15" customHeight="1">
      <c r="A205" s="48"/>
    </row>
    <row r="206" spans="1:11" ht="15" customHeight="1">
      <c r="A206" s="403" t="s">
        <v>125</v>
      </c>
      <c r="B206" s="403"/>
      <c r="C206" s="403"/>
      <c r="D206" s="403"/>
      <c r="E206" s="403"/>
      <c r="F206" s="403"/>
      <c r="G206" s="403"/>
      <c r="H206" s="403"/>
      <c r="I206" s="403"/>
      <c r="J206" s="403"/>
      <c r="K206" s="403"/>
    </row>
    <row r="207" ht="15" customHeight="1">
      <c r="A207" s="48"/>
    </row>
    <row r="208" ht="15" customHeight="1">
      <c r="A208" s="49"/>
    </row>
    <row r="209" spans="1:10" ht="15" customHeight="1">
      <c r="A209" s="233" t="s">
        <v>65</v>
      </c>
      <c r="E209" s="233" t="s">
        <v>66</v>
      </c>
      <c r="G209" s="233" t="s">
        <v>67</v>
      </c>
      <c r="J209" s="70" t="s">
        <v>82</v>
      </c>
    </row>
    <row r="211" spans="1:11" ht="15.75" customHeight="1">
      <c r="A211" s="324" t="s">
        <v>111</v>
      </c>
      <c r="B211" s="412"/>
      <c r="C211" s="412"/>
      <c r="D211" s="412"/>
      <c r="E211" s="412"/>
      <c r="F211" s="412"/>
      <c r="G211" s="412"/>
      <c r="H211" s="412"/>
      <c r="I211" s="412"/>
      <c r="J211" s="412"/>
      <c r="K211" s="412"/>
    </row>
    <row r="212" spans="1:11" ht="15" customHeight="1">
      <c r="A212" s="66"/>
      <c r="B212" s="66"/>
      <c r="C212" s="66"/>
      <c r="D212" s="66"/>
      <c r="E212" s="66"/>
      <c r="F212" s="72">
        <f>'proje ve personel bilgileri'!$B$11</f>
        <v>1</v>
      </c>
      <c r="G212" s="163" t="s">
        <v>235</v>
      </c>
      <c r="H212" s="163"/>
      <c r="I212" s="66"/>
      <c r="J212" s="66"/>
      <c r="K212" s="66"/>
    </row>
    <row r="213" ht="18.75" customHeight="1">
      <c r="K213" s="4" t="s">
        <v>112</v>
      </c>
    </row>
    <row r="214" spans="1:11" ht="15.75" customHeight="1">
      <c r="A214" s="407" t="s">
        <v>2</v>
      </c>
      <c r="B214" s="408"/>
      <c r="C214" s="329">
        <f>'proje ve personel bilgileri'!$B$2</f>
        <v>0</v>
      </c>
      <c r="D214" s="330"/>
      <c r="E214" s="330"/>
      <c r="F214" s="330"/>
      <c r="G214" s="330"/>
      <c r="H214" s="330"/>
      <c r="I214" s="330"/>
      <c r="J214" s="330"/>
      <c r="K214" s="331"/>
    </row>
    <row r="215" spans="1:11" ht="15.75" customHeight="1">
      <c r="A215" s="407" t="s">
        <v>113</v>
      </c>
      <c r="B215" s="408"/>
      <c r="C215" s="329">
        <f>'proje ve personel bilgileri'!$B$3</f>
        <v>0</v>
      </c>
      <c r="D215" s="330"/>
      <c r="E215" s="330"/>
      <c r="F215" s="330"/>
      <c r="G215" s="330"/>
      <c r="H215" s="330"/>
      <c r="I215" s="330"/>
      <c r="J215" s="330"/>
      <c r="K215" s="331"/>
    </row>
    <row r="216" spans="1:11" ht="15.75" customHeight="1">
      <c r="A216" s="407" t="s">
        <v>114</v>
      </c>
      <c r="B216" s="408"/>
      <c r="C216" s="409"/>
      <c r="D216" s="410"/>
      <c r="E216" s="407"/>
      <c r="F216" s="411"/>
      <c r="G216" s="411"/>
      <c r="H216" s="411"/>
      <c r="I216" s="411"/>
      <c r="J216" s="411"/>
      <c r="K216" s="408"/>
    </row>
    <row r="217" spans="1:11" ht="30" customHeight="1">
      <c r="A217" s="413" t="s">
        <v>51</v>
      </c>
      <c r="B217" s="314" t="s">
        <v>9</v>
      </c>
      <c r="C217" s="315"/>
      <c r="D217" s="314" t="s">
        <v>115</v>
      </c>
      <c r="E217" s="315"/>
      <c r="F217" s="413" t="s">
        <v>11</v>
      </c>
      <c r="G217" s="413" t="s">
        <v>116</v>
      </c>
      <c r="H217" s="413" t="s">
        <v>117</v>
      </c>
      <c r="I217" s="413" t="s">
        <v>118</v>
      </c>
      <c r="J217" s="232" t="s">
        <v>119</v>
      </c>
      <c r="K217" s="230" t="s">
        <v>120</v>
      </c>
    </row>
    <row r="218" spans="1:11" ht="30.75" customHeight="1">
      <c r="A218" s="414"/>
      <c r="B218" s="319"/>
      <c r="C218" s="320"/>
      <c r="D218" s="319" t="s">
        <v>121</v>
      </c>
      <c r="E218" s="320"/>
      <c r="F218" s="414"/>
      <c r="G218" s="414"/>
      <c r="H218" s="414"/>
      <c r="I218" s="414"/>
      <c r="J218" s="230" t="s">
        <v>122</v>
      </c>
      <c r="K218" s="230" t="s">
        <v>62</v>
      </c>
    </row>
    <row r="219" spans="1:11" ht="15.75" customHeight="1">
      <c r="A219" s="1">
        <v>109</v>
      </c>
      <c r="B219" s="415"/>
      <c r="C219" s="415"/>
      <c r="D219" s="404" t="str">
        <f>IF(B219&lt;&gt;0,(VLOOKUP(B219,'proje ve personel bilgileri'!$A$15:$B$1022,2,0))," ")</f>
        <v> </v>
      </c>
      <c r="E219" s="404"/>
      <c r="F219" s="231"/>
      <c r="G219" s="96"/>
      <c r="H219" s="96"/>
      <c r="I219" s="97" t="str">
        <f aca="true" t="shared" si="12" ref="I219:I236">IF(B219&lt;&gt;0,(G219*H219)," ")</f>
        <v> </v>
      </c>
      <c r="J219" s="98" t="str">
        <f>IF(B219&lt;&gt;0,(VLOOKUP(B219,'G011C'!$B$12:$V$38,20,0))," ")</f>
        <v> </v>
      </c>
      <c r="K219" s="99" t="str">
        <f aca="true" t="shared" si="13" ref="K219:K236">IF(B219&lt;&gt;0,(I219*J219)," ")</f>
        <v> </v>
      </c>
    </row>
    <row r="220" spans="1:11" ht="15.75" customHeight="1">
      <c r="A220" s="2">
        <v>110</v>
      </c>
      <c r="B220" s="405"/>
      <c r="C220" s="405"/>
      <c r="D220" s="404" t="str">
        <f>IF(B220&lt;&gt;0,(VLOOKUP(B220,'proje ve personel bilgileri'!$A$15:$B$1022,2,0))," ")</f>
        <v> </v>
      </c>
      <c r="E220" s="404"/>
      <c r="F220" s="231"/>
      <c r="G220" s="100"/>
      <c r="H220" s="100"/>
      <c r="I220" s="97" t="str">
        <f t="shared" si="12"/>
        <v> </v>
      </c>
      <c r="J220" s="98" t="str">
        <f>IF(B220&lt;&gt;0,(VLOOKUP(B220,'G011C'!$B$12:$V$38,20,0))," ")</f>
        <v> </v>
      </c>
      <c r="K220" s="99" t="str">
        <f t="shared" si="13"/>
        <v> </v>
      </c>
    </row>
    <row r="221" spans="1:11" ht="15.75" customHeight="1">
      <c r="A221" s="1">
        <v>111</v>
      </c>
      <c r="B221" s="405"/>
      <c r="C221" s="405"/>
      <c r="D221" s="404" t="str">
        <f>IF(B221&lt;&gt;0,(VLOOKUP(B221,'proje ve personel bilgileri'!$A$15:$B$1022,2,0))," ")</f>
        <v> </v>
      </c>
      <c r="E221" s="404"/>
      <c r="F221" s="231"/>
      <c r="G221" s="100"/>
      <c r="H221" s="100"/>
      <c r="I221" s="97" t="str">
        <f t="shared" si="12"/>
        <v> </v>
      </c>
      <c r="J221" s="98" t="str">
        <f>IF(B221&lt;&gt;0,(VLOOKUP(B221,'G011C'!$B$12:$V$38,20,0))," ")</f>
        <v> </v>
      </c>
      <c r="K221" s="99" t="str">
        <f t="shared" si="13"/>
        <v> </v>
      </c>
    </row>
    <row r="222" spans="1:11" ht="15.75" customHeight="1">
      <c r="A222" s="2">
        <v>112</v>
      </c>
      <c r="B222" s="405"/>
      <c r="C222" s="405"/>
      <c r="D222" s="404" t="str">
        <f>IF(B222&lt;&gt;0,(VLOOKUP(B222,'proje ve personel bilgileri'!$A$15:$B$1022,2,0))," ")</f>
        <v> </v>
      </c>
      <c r="E222" s="404"/>
      <c r="F222" s="231"/>
      <c r="G222" s="100"/>
      <c r="H222" s="100"/>
      <c r="I222" s="97" t="str">
        <f t="shared" si="12"/>
        <v> </v>
      </c>
      <c r="J222" s="98" t="str">
        <f>IF(B222&lt;&gt;0,(VLOOKUP(B222,'G011C'!$B$12:$V$38,20,0))," ")</f>
        <v> </v>
      </c>
      <c r="K222" s="99" t="str">
        <f t="shared" si="13"/>
        <v> </v>
      </c>
    </row>
    <row r="223" spans="1:11" ht="15.75" customHeight="1">
      <c r="A223" s="1">
        <v>113</v>
      </c>
      <c r="B223" s="405"/>
      <c r="C223" s="405"/>
      <c r="D223" s="404" t="str">
        <f>IF(B223&lt;&gt;0,(VLOOKUP(B223,'proje ve personel bilgileri'!$A$15:$B$1022,2,0))," ")</f>
        <v> </v>
      </c>
      <c r="E223" s="404"/>
      <c r="F223" s="231"/>
      <c r="G223" s="100"/>
      <c r="H223" s="100"/>
      <c r="I223" s="97" t="str">
        <f t="shared" si="12"/>
        <v> </v>
      </c>
      <c r="J223" s="98" t="str">
        <f>IF(B223&lt;&gt;0,(VLOOKUP(B223,'G011C'!$B$12:$V$38,20,0))," ")</f>
        <v> </v>
      </c>
      <c r="K223" s="99" t="str">
        <f t="shared" si="13"/>
        <v> </v>
      </c>
    </row>
    <row r="224" spans="1:11" ht="15.75" customHeight="1">
      <c r="A224" s="2">
        <v>114</v>
      </c>
      <c r="B224" s="405"/>
      <c r="C224" s="405"/>
      <c r="D224" s="404" t="str">
        <f>IF(B224&lt;&gt;0,(VLOOKUP(B224,'proje ve personel bilgileri'!$A$15:$B$1022,2,0))," ")</f>
        <v> </v>
      </c>
      <c r="E224" s="404"/>
      <c r="F224" s="231"/>
      <c r="G224" s="100"/>
      <c r="H224" s="100"/>
      <c r="I224" s="97" t="str">
        <f t="shared" si="12"/>
        <v> </v>
      </c>
      <c r="J224" s="98" t="str">
        <f>IF(B224&lt;&gt;0,(VLOOKUP(B224,'G011C'!$B$12:$V$38,20,0))," ")</f>
        <v> </v>
      </c>
      <c r="K224" s="99" t="str">
        <f t="shared" si="13"/>
        <v> </v>
      </c>
    </row>
    <row r="225" spans="1:11" ht="15.75" customHeight="1">
      <c r="A225" s="1">
        <v>115</v>
      </c>
      <c r="B225" s="405"/>
      <c r="C225" s="405"/>
      <c r="D225" s="404" t="str">
        <f>IF(B225&lt;&gt;0,(VLOOKUP(B225,'proje ve personel bilgileri'!$A$15:$B$1022,2,0))," ")</f>
        <v> </v>
      </c>
      <c r="E225" s="404"/>
      <c r="F225" s="231"/>
      <c r="G225" s="100"/>
      <c r="H225" s="100"/>
      <c r="I225" s="97" t="str">
        <f t="shared" si="12"/>
        <v> </v>
      </c>
      <c r="J225" s="98" t="str">
        <f>IF(B225&lt;&gt;0,(VLOOKUP(B225,'G011C'!$B$12:$V$38,20,0))," ")</f>
        <v> </v>
      </c>
      <c r="K225" s="99" t="str">
        <f t="shared" si="13"/>
        <v> </v>
      </c>
    </row>
    <row r="226" spans="1:11" ht="15.75" customHeight="1">
      <c r="A226" s="2">
        <v>116</v>
      </c>
      <c r="B226" s="405"/>
      <c r="C226" s="405"/>
      <c r="D226" s="404" t="str">
        <f>IF(B226&lt;&gt;0,(VLOOKUP(B226,'proje ve personel bilgileri'!$A$15:$B$1022,2,0))," ")</f>
        <v> </v>
      </c>
      <c r="E226" s="404"/>
      <c r="F226" s="231"/>
      <c r="G226" s="100"/>
      <c r="H226" s="100"/>
      <c r="I226" s="97" t="str">
        <f t="shared" si="12"/>
        <v> </v>
      </c>
      <c r="J226" s="98" t="str">
        <f>IF(B226&lt;&gt;0,(VLOOKUP(B226,'G011C'!$B$12:$V$38,20,0))," ")</f>
        <v> </v>
      </c>
      <c r="K226" s="99" t="str">
        <f t="shared" si="13"/>
        <v> </v>
      </c>
    </row>
    <row r="227" spans="1:11" ht="15.75" customHeight="1">
      <c r="A227" s="1">
        <v>117</v>
      </c>
      <c r="B227" s="405"/>
      <c r="C227" s="405"/>
      <c r="D227" s="404" t="str">
        <f>IF(B227&lt;&gt;0,(VLOOKUP(B227,'proje ve personel bilgileri'!$A$15:$B$1022,2,0))," ")</f>
        <v> </v>
      </c>
      <c r="E227" s="404"/>
      <c r="F227" s="231"/>
      <c r="G227" s="100"/>
      <c r="H227" s="100"/>
      <c r="I227" s="97" t="str">
        <f t="shared" si="12"/>
        <v> </v>
      </c>
      <c r="J227" s="98" t="str">
        <f>IF(B227&lt;&gt;0,(VLOOKUP(B227,'G011C'!$B$12:$V$38,20,0))," ")</f>
        <v> </v>
      </c>
      <c r="K227" s="99" t="str">
        <f t="shared" si="13"/>
        <v> </v>
      </c>
    </row>
    <row r="228" spans="1:11" ht="15.75" customHeight="1">
      <c r="A228" s="2">
        <v>118</v>
      </c>
      <c r="B228" s="405"/>
      <c r="C228" s="405"/>
      <c r="D228" s="404" t="str">
        <f>IF(B228&lt;&gt;0,(VLOOKUP(B228,'proje ve personel bilgileri'!$A$15:$B$1022,2,0))," ")</f>
        <v> </v>
      </c>
      <c r="E228" s="404"/>
      <c r="F228" s="231"/>
      <c r="G228" s="100"/>
      <c r="H228" s="100"/>
      <c r="I228" s="97" t="str">
        <f t="shared" si="12"/>
        <v> </v>
      </c>
      <c r="J228" s="98" t="str">
        <f>IF(B228&lt;&gt;0,(VLOOKUP(B228,'G011C'!$B$12:$V$38,20,0))," ")</f>
        <v> </v>
      </c>
      <c r="K228" s="99" t="str">
        <f t="shared" si="13"/>
        <v> </v>
      </c>
    </row>
    <row r="229" spans="1:11" ht="15.75" customHeight="1">
      <c r="A229" s="1">
        <v>119</v>
      </c>
      <c r="B229" s="405"/>
      <c r="C229" s="405"/>
      <c r="D229" s="404" t="str">
        <f>IF(B229&lt;&gt;0,(VLOOKUP(B229,'proje ve personel bilgileri'!$A$15:$B$1022,2,0))," ")</f>
        <v> </v>
      </c>
      <c r="E229" s="404"/>
      <c r="F229" s="231"/>
      <c r="G229" s="100"/>
      <c r="H229" s="100"/>
      <c r="I229" s="97" t="str">
        <f t="shared" si="12"/>
        <v> </v>
      </c>
      <c r="J229" s="98" t="str">
        <f>IF(B229&lt;&gt;0,(VLOOKUP(B229,'G011C'!$B$12:$V$38,20,0))," ")</f>
        <v> </v>
      </c>
      <c r="K229" s="99" t="str">
        <f t="shared" si="13"/>
        <v> </v>
      </c>
    </row>
    <row r="230" spans="1:11" ht="15.75" customHeight="1">
      <c r="A230" s="2">
        <v>120</v>
      </c>
      <c r="B230" s="405"/>
      <c r="C230" s="405"/>
      <c r="D230" s="404" t="str">
        <f>IF(B230&lt;&gt;0,(VLOOKUP(B230,'proje ve personel bilgileri'!$A$15:$B$1022,2,0))," ")</f>
        <v> </v>
      </c>
      <c r="E230" s="404"/>
      <c r="F230" s="231"/>
      <c r="G230" s="100"/>
      <c r="H230" s="100"/>
      <c r="I230" s="97" t="str">
        <f t="shared" si="12"/>
        <v> </v>
      </c>
      <c r="J230" s="98" t="str">
        <f>IF(B230&lt;&gt;0,(VLOOKUP(B230,'G011C'!$B$12:$V$38,20,0))," ")</f>
        <v> </v>
      </c>
      <c r="K230" s="99" t="str">
        <f t="shared" si="13"/>
        <v> </v>
      </c>
    </row>
    <row r="231" spans="1:11" ht="15.75" customHeight="1">
      <c r="A231" s="1">
        <v>121</v>
      </c>
      <c r="B231" s="405"/>
      <c r="C231" s="405"/>
      <c r="D231" s="404" t="str">
        <f>IF(B231&lt;&gt;0,(VLOOKUP(B231,'proje ve personel bilgileri'!$A$15:$B$1022,2,0))," ")</f>
        <v> </v>
      </c>
      <c r="E231" s="404"/>
      <c r="F231" s="231"/>
      <c r="G231" s="100"/>
      <c r="H231" s="100"/>
      <c r="I231" s="97" t="str">
        <f t="shared" si="12"/>
        <v> </v>
      </c>
      <c r="J231" s="98" t="str">
        <f>IF(B231&lt;&gt;0,(VLOOKUP(B231,'G011C'!$B$12:$V$38,20,0))," ")</f>
        <v> </v>
      </c>
      <c r="K231" s="99" t="str">
        <f t="shared" si="13"/>
        <v> </v>
      </c>
    </row>
    <row r="232" spans="1:11" ht="15.75" customHeight="1">
      <c r="A232" s="2">
        <v>122</v>
      </c>
      <c r="B232" s="405"/>
      <c r="C232" s="405"/>
      <c r="D232" s="404" t="str">
        <f>IF(B232&lt;&gt;0,(VLOOKUP(B232,'proje ve personel bilgileri'!$A$15:$B$1022,2,0))," ")</f>
        <v> </v>
      </c>
      <c r="E232" s="404"/>
      <c r="F232" s="231"/>
      <c r="G232" s="100"/>
      <c r="H232" s="100"/>
      <c r="I232" s="97" t="str">
        <f t="shared" si="12"/>
        <v> </v>
      </c>
      <c r="J232" s="98" t="str">
        <f>IF(B232&lt;&gt;0,(VLOOKUP(B232,'G011C'!$B$12:$V$38,20,0))," ")</f>
        <v> </v>
      </c>
      <c r="K232" s="99" t="str">
        <f t="shared" si="13"/>
        <v> </v>
      </c>
    </row>
    <row r="233" spans="1:11" ht="15.75" customHeight="1">
      <c r="A233" s="1">
        <v>123</v>
      </c>
      <c r="B233" s="405"/>
      <c r="C233" s="405"/>
      <c r="D233" s="404" t="str">
        <f>IF(B233&lt;&gt;0,(VLOOKUP(B233,'proje ve personel bilgileri'!$A$15:$B$1022,2,0))," ")</f>
        <v> </v>
      </c>
      <c r="E233" s="404"/>
      <c r="F233" s="231"/>
      <c r="G233" s="100"/>
      <c r="H233" s="100"/>
      <c r="I233" s="97" t="str">
        <f t="shared" si="12"/>
        <v> </v>
      </c>
      <c r="J233" s="98" t="str">
        <f>IF(B233&lt;&gt;0,(VLOOKUP(B233,'G011C'!$B$12:$V$38,20,0))," ")</f>
        <v> </v>
      </c>
      <c r="K233" s="99" t="str">
        <f t="shared" si="13"/>
        <v> </v>
      </c>
    </row>
    <row r="234" spans="1:11" ht="15.75" customHeight="1">
      <c r="A234" s="2">
        <v>124</v>
      </c>
      <c r="B234" s="405"/>
      <c r="C234" s="405"/>
      <c r="D234" s="404" t="str">
        <f>IF(B234&lt;&gt;0,(VLOOKUP(B234,'proje ve personel bilgileri'!$A$15:$B$1022,2,0))," ")</f>
        <v> </v>
      </c>
      <c r="E234" s="404"/>
      <c r="F234" s="231"/>
      <c r="G234" s="100"/>
      <c r="H234" s="100"/>
      <c r="I234" s="97" t="str">
        <f t="shared" si="12"/>
        <v> </v>
      </c>
      <c r="J234" s="98" t="str">
        <f>IF(B234&lt;&gt;0,(VLOOKUP(B234,'G011C'!$B$12:$V$38,20,0))," ")</f>
        <v> </v>
      </c>
      <c r="K234" s="99" t="str">
        <f t="shared" si="13"/>
        <v> </v>
      </c>
    </row>
    <row r="235" spans="1:11" ht="15.75" customHeight="1">
      <c r="A235" s="1">
        <v>125</v>
      </c>
      <c r="B235" s="405"/>
      <c r="C235" s="405"/>
      <c r="D235" s="404" t="str">
        <f>IF(B235&lt;&gt;0,(VLOOKUP(B235,'proje ve personel bilgileri'!$A$15:$B$1022,2,0))," ")</f>
        <v> </v>
      </c>
      <c r="E235" s="404"/>
      <c r="F235" s="231"/>
      <c r="G235" s="100"/>
      <c r="H235" s="100"/>
      <c r="I235" s="97" t="str">
        <f t="shared" si="12"/>
        <v> </v>
      </c>
      <c r="J235" s="98" t="str">
        <f>IF(B235&lt;&gt;0,(VLOOKUP(B235,'G011C'!$B$12:$V$38,20,0))," ")</f>
        <v> </v>
      </c>
      <c r="K235" s="99" t="str">
        <f t="shared" si="13"/>
        <v> </v>
      </c>
    </row>
    <row r="236" spans="1:11" ht="15" customHeight="1">
      <c r="A236" s="2">
        <v>126</v>
      </c>
      <c r="B236" s="405"/>
      <c r="C236" s="405"/>
      <c r="D236" s="404" t="str">
        <f>IF(B236&lt;&gt;0,(VLOOKUP(B236,'proje ve personel bilgileri'!$A$15:$B$1022,2,0))," ")</f>
        <v> </v>
      </c>
      <c r="E236" s="404"/>
      <c r="F236" s="231"/>
      <c r="G236" s="100"/>
      <c r="H236" s="100"/>
      <c r="I236" s="97" t="str">
        <f t="shared" si="12"/>
        <v> </v>
      </c>
      <c r="J236" s="98" t="str">
        <f>IF(B236&lt;&gt;0,(VLOOKUP(B236,'G011C'!$B$12:$V$38,20,0))," ")</f>
        <v> </v>
      </c>
      <c r="K236" s="99" t="str">
        <f t="shared" si="13"/>
        <v> </v>
      </c>
    </row>
    <row r="237" spans="1:11" ht="15.75" customHeight="1">
      <c r="A237" s="325" t="s">
        <v>123</v>
      </c>
      <c r="B237" s="406"/>
      <c r="C237" s="406"/>
      <c r="D237" s="406"/>
      <c r="E237" s="406"/>
      <c r="F237" s="406"/>
      <c r="G237" s="406"/>
      <c r="H237" s="406"/>
      <c r="I237" s="33">
        <f>SUM(I219:I236)</f>
        <v>0</v>
      </c>
      <c r="J237" s="30"/>
      <c r="K237" s="34">
        <f>IF(C216=C181,SUM(K219:K236)+K202,SUM(K219:K236))</f>
        <v>0</v>
      </c>
    </row>
    <row r="238" spans="1:11" ht="15.75" customHeight="1">
      <c r="A238" s="400" t="s">
        <v>124</v>
      </c>
      <c r="B238" s="401"/>
      <c r="C238" s="401"/>
      <c r="D238" s="401"/>
      <c r="E238" s="401"/>
      <c r="F238" s="401"/>
      <c r="G238" s="402"/>
      <c r="H238" s="31"/>
      <c r="I238" s="32"/>
      <c r="J238" s="32"/>
      <c r="K238" s="61">
        <f>SUM(K219:K236)+K203</f>
        <v>0</v>
      </c>
    </row>
    <row r="239" spans="1:11" ht="15" customHeight="1">
      <c r="A239" s="54"/>
      <c r="B239" s="54"/>
      <c r="C239" s="54"/>
      <c r="D239" s="54"/>
      <c r="E239" s="54"/>
      <c r="F239" s="54"/>
      <c r="G239" s="54"/>
      <c r="H239" s="54"/>
      <c r="I239" s="54"/>
      <c r="J239" s="54"/>
      <c r="K239" s="54"/>
    </row>
    <row r="240" ht="15" customHeight="1">
      <c r="A240" s="48"/>
    </row>
    <row r="241" spans="1:11" ht="15" customHeight="1">
      <c r="A241" s="403" t="s">
        <v>125</v>
      </c>
      <c r="B241" s="403"/>
      <c r="C241" s="403"/>
      <c r="D241" s="403"/>
      <c r="E241" s="403"/>
      <c r="F241" s="403"/>
      <c r="G241" s="403"/>
      <c r="H241" s="403"/>
      <c r="I241" s="403"/>
      <c r="J241" s="403"/>
      <c r="K241" s="403"/>
    </row>
    <row r="242" ht="15" customHeight="1">
      <c r="A242" s="48"/>
    </row>
    <row r="243" ht="15" customHeight="1">
      <c r="A243" s="49"/>
    </row>
    <row r="244" spans="1:10" ht="15" customHeight="1">
      <c r="A244" s="233" t="s">
        <v>65</v>
      </c>
      <c r="E244" s="233" t="s">
        <v>66</v>
      </c>
      <c r="G244" s="233" t="s">
        <v>67</v>
      </c>
      <c r="J244" s="70" t="s">
        <v>82</v>
      </c>
    </row>
    <row r="246" spans="1:11" ht="15.75" customHeight="1">
      <c r="A246" s="324" t="s">
        <v>111</v>
      </c>
      <c r="B246" s="412"/>
      <c r="C246" s="412"/>
      <c r="D246" s="412"/>
      <c r="E246" s="412"/>
      <c r="F246" s="412"/>
      <c r="G246" s="412"/>
      <c r="H246" s="412"/>
      <c r="I246" s="412"/>
      <c r="J246" s="412"/>
      <c r="K246" s="412"/>
    </row>
    <row r="247" spans="1:11" ht="15" customHeight="1">
      <c r="A247" s="66"/>
      <c r="B247" s="66"/>
      <c r="C247" s="66"/>
      <c r="D247" s="66"/>
      <c r="E247" s="66"/>
      <c r="F247" s="72">
        <f>'proje ve personel bilgileri'!$B$11</f>
        <v>1</v>
      </c>
      <c r="G247" s="163" t="s">
        <v>235</v>
      </c>
      <c r="H247" s="163"/>
      <c r="I247" s="66"/>
      <c r="J247" s="66"/>
      <c r="K247" s="66"/>
    </row>
    <row r="248" ht="18.75" customHeight="1">
      <c r="K248" s="4" t="s">
        <v>112</v>
      </c>
    </row>
    <row r="249" spans="1:11" ht="15.75" customHeight="1">
      <c r="A249" s="407" t="s">
        <v>2</v>
      </c>
      <c r="B249" s="408"/>
      <c r="C249" s="329">
        <f>'proje ve personel bilgileri'!$B$2</f>
        <v>0</v>
      </c>
      <c r="D249" s="330"/>
      <c r="E249" s="330"/>
      <c r="F249" s="330"/>
      <c r="G249" s="330"/>
      <c r="H249" s="330"/>
      <c r="I249" s="330"/>
      <c r="J249" s="330"/>
      <c r="K249" s="331"/>
    </row>
    <row r="250" spans="1:11" ht="15.75" customHeight="1">
      <c r="A250" s="407" t="s">
        <v>113</v>
      </c>
      <c r="B250" s="408"/>
      <c r="C250" s="329">
        <f>'proje ve personel bilgileri'!$B$3</f>
        <v>0</v>
      </c>
      <c r="D250" s="330"/>
      <c r="E250" s="330"/>
      <c r="F250" s="330"/>
      <c r="G250" s="330"/>
      <c r="H250" s="330"/>
      <c r="I250" s="330"/>
      <c r="J250" s="330"/>
      <c r="K250" s="331"/>
    </row>
    <row r="251" spans="1:11" ht="15.75" customHeight="1">
      <c r="A251" s="407" t="s">
        <v>114</v>
      </c>
      <c r="B251" s="408"/>
      <c r="C251" s="409"/>
      <c r="D251" s="410"/>
      <c r="E251" s="407"/>
      <c r="F251" s="411"/>
      <c r="G251" s="411"/>
      <c r="H251" s="411"/>
      <c r="I251" s="411"/>
      <c r="J251" s="411"/>
      <c r="K251" s="408"/>
    </row>
    <row r="252" spans="1:11" ht="30" customHeight="1">
      <c r="A252" s="413" t="s">
        <v>51</v>
      </c>
      <c r="B252" s="314" t="s">
        <v>9</v>
      </c>
      <c r="C252" s="315"/>
      <c r="D252" s="314" t="s">
        <v>115</v>
      </c>
      <c r="E252" s="315"/>
      <c r="F252" s="413" t="s">
        <v>11</v>
      </c>
      <c r="G252" s="413" t="s">
        <v>116</v>
      </c>
      <c r="H252" s="413" t="s">
        <v>117</v>
      </c>
      <c r="I252" s="413" t="s">
        <v>118</v>
      </c>
      <c r="J252" s="232" t="s">
        <v>119</v>
      </c>
      <c r="K252" s="230" t="s">
        <v>120</v>
      </c>
    </row>
    <row r="253" spans="1:11" ht="30.75" customHeight="1">
      <c r="A253" s="414"/>
      <c r="B253" s="319"/>
      <c r="C253" s="320"/>
      <c r="D253" s="319" t="s">
        <v>121</v>
      </c>
      <c r="E253" s="320"/>
      <c r="F253" s="414"/>
      <c r="G253" s="414"/>
      <c r="H253" s="414"/>
      <c r="I253" s="414"/>
      <c r="J253" s="230" t="s">
        <v>122</v>
      </c>
      <c r="K253" s="230" t="s">
        <v>62</v>
      </c>
    </row>
    <row r="254" spans="1:11" ht="15.75" customHeight="1">
      <c r="A254" s="1">
        <v>127</v>
      </c>
      <c r="B254" s="415"/>
      <c r="C254" s="415"/>
      <c r="D254" s="404" t="str">
        <f>IF(B254&lt;&gt;0,(VLOOKUP(B254,'proje ve personel bilgileri'!$A$15:$B$1022,2,0))," ")</f>
        <v> </v>
      </c>
      <c r="E254" s="404"/>
      <c r="F254" s="231"/>
      <c r="G254" s="96"/>
      <c r="H254" s="96"/>
      <c r="I254" s="97" t="str">
        <f aca="true" t="shared" si="14" ref="I254:I271">IF(B254&lt;&gt;0,(G254*H254)," ")</f>
        <v> </v>
      </c>
      <c r="J254" s="98" t="str">
        <f>IF(B254&lt;&gt;0,(VLOOKUP(B254,'G011C'!$B$12:$V$38,20,0))," ")</f>
        <v> </v>
      </c>
      <c r="K254" s="99" t="str">
        <f aca="true" t="shared" si="15" ref="K254:K271">IF(B254&lt;&gt;0,(I254*J254)," ")</f>
        <v> </v>
      </c>
    </row>
    <row r="255" spans="1:11" ht="15.75" customHeight="1">
      <c r="A255" s="2">
        <v>128</v>
      </c>
      <c r="B255" s="405"/>
      <c r="C255" s="405"/>
      <c r="D255" s="404" t="str">
        <f>IF(B255&lt;&gt;0,(VLOOKUP(B255,'proje ve personel bilgileri'!$A$15:$B$1022,2,0))," ")</f>
        <v> </v>
      </c>
      <c r="E255" s="404"/>
      <c r="F255" s="231"/>
      <c r="G255" s="100"/>
      <c r="H255" s="100"/>
      <c r="I255" s="97" t="str">
        <f t="shared" si="14"/>
        <v> </v>
      </c>
      <c r="J255" s="98" t="str">
        <f>IF(B255&lt;&gt;0,(VLOOKUP(B255,'G011C'!$B$12:$V$38,20,0))," ")</f>
        <v> </v>
      </c>
      <c r="K255" s="99" t="str">
        <f t="shared" si="15"/>
        <v> </v>
      </c>
    </row>
    <row r="256" spans="1:11" ht="15.75" customHeight="1">
      <c r="A256" s="1">
        <v>129</v>
      </c>
      <c r="B256" s="405"/>
      <c r="C256" s="405"/>
      <c r="D256" s="404" t="str">
        <f>IF(B256&lt;&gt;0,(VLOOKUP(B256,'proje ve personel bilgileri'!$A$15:$B$1022,2,0))," ")</f>
        <v> </v>
      </c>
      <c r="E256" s="404"/>
      <c r="F256" s="231"/>
      <c r="G256" s="100"/>
      <c r="H256" s="100"/>
      <c r="I256" s="97" t="str">
        <f t="shared" si="14"/>
        <v> </v>
      </c>
      <c r="J256" s="98" t="str">
        <f>IF(B256&lt;&gt;0,(VLOOKUP(B256,'G011C'!$B$12:$V$38,20,0))," ")</f>
        <v> </v>
      </c>
      <c r="K256" s="99" t="str">
        <f t="shared" si="15"/>
        <v> </v>
      </c>
    </row>
    <row r="257" spans="1:11" ht="15.75" customHeight="1">
      <c r="A257" s="2">
        <v>130</v>
      </c>
      <c r="B257" s="405"/>
      <c r="C257" s="405"/>
      <c r="D257" s="404" t="str">
        <f>IF(B257&lt;&gt;0,(VLOOKUP(B257,'proje ve personel bilgileri'!$A$15:$B$1022,2,0))," ")</f>
        <v> </v>
      </c>
      <c r="E257" s="404"/>
      <c r="F257" s="231"/>
      <c r="G257" s="100"/>
      <c r="H257" s="100"/>
      <c r="I257" s="97" t="str">
        <f t="shared" si="14"/>
        <v> </v>
      </c>
      <c r="J257" s="98" t="str">
        <f>IF(B257&lt;&gt;0,(VLOOKUP(B257,'G011C'!$B$12:$V$38,20,0))," ")</f>
        <v> </v>
      </c>
      <c r="K257" s="99" t="str">
        <f t="shared" si="15"/>
        <v> </v>
      </c>
    </row>
    <row r="258" spans="1:11" ht="15.75" customHeight="1">
      <c r="A258" s="1">
        <v>131</v>
      </c>
      <c r="B258" s="405"/>
      <c r="C258" s="405"/>
      <c r="D258" s="404" t="str">
        <f>IF(B258&lt;&gt;0,(VLOOKUP(B258,'proje ve personel bilgileri'!$A$15:$B$1022,2,0))," ")</f>
        <v> </v>
      </c>
      <c r="E258" s="404"/>
      <c r="F258" s="231"/>
      <c r="G258" s="100"/>
      <c r="H258" s="100"/>
      <c r="I258" s="97" t="str">
        <f t="shared" si="14"/>
        <v> </v>
      </c>
      <c r="J258" s="98" t="str">
        <f>IF(B258&lt;&gt;0,(VLOOKUP(B258,'G011C'!$B$12:$V$38,20,0))," ")</f>
        <v> </v>
      </c>
      <c r="K258" s="99" t="str">
        <f t="shared" si="15"/>
        <v> </v>
      </c>
    </row>
    <row r="259" spans="1:11" ht="15.75" customHeight="1">
      <c r="A259" s="2">
        <v>132</v>
      </c>
      <c r="B259" s="405"/>
      <c r="C259" s="405"/>
      <c r="D259" s="404" t="str">
        <f>IF(B259&lt;&gt;0,(VLOOKUP(B259,'proje ve personel bilgileri'!$A$15:$B$1022,2,0))," ")</f>
        <v> </v>
      </c>
      <c r="E259" s="404"/>
      <c r="F259" s="231"/>
      <c r="G259" s="100"/>
      <c r="H259" s="100"/>
      <c r="I259" s="97" t="str">
        <f t="shared" si="14"/>
        <v> </v>
      </c>
      <c r="J259" s="98" t="str">
        <f>IF(B259&lt;&gt;0,(VLOOKUP(B259,'G011C'!$B$12:$V$38,20,0))," ")</f>
        <v> </v>
      </c>
      <c r="K259" s="99" t="str">
        <f t="shared" si="15"/>
        <v> </v>
      </c>
    </row>
    <row r="260" spans="1:11" ht="15.75" customHeight="1">
      <c r="A260" s="1">
        <v>133</v>
      </c>
      <c r="B260" s="405"/>
      <c r="C260" s="405"/>
      <c r="D260" s="404" t="str">
        <f>IF(B260&lt;&gt;0,(VLOOKUP(B260,'proje ve personel bilgileri'!$A$15:$B$1022,2,0))," ")</f>
        <v> </v>
      </c>
      <c r="E260" s="404"/>
      <c r="F260" s="231"/>
      <c r="G260" s="100"/>
      <c r="H260" s="100"/>
      <c r="I260" s="97" t="str">
        <f t="shared" si="14"/>
        <v> </v>
      </c>
      <c r="J260" s="98" t="str">
        <f>IF(B260&lt;&gt;0,(VLOOKUP(B260,'G011C'!$B$12:$V$38,20,0))," ")</f>
        <v> </v>
      </c>
      <c r="K260" s="99" t="str">
        <f t="shared" si="15"/>
        <v> </v>
      </c>
    </row>
    <row r="261" spans="1:11" ht="15.75" customHeight="1">
      <c r="A261" s="2">
        <v>134</v>
      </c>
      <c r="B261" s="405"/>
      <c r="C261" s="405"/>
      <c r="D261" s="404" t="str">
        <f>IF(B261&lt;&gt;0,(VLOOKUP(B261,'proje ve personel bilgileri'!$A$15:$B$1022,2,0))," ")</f>
        <v> </v>
      </c>
      <c r="E261" s="404"/>
      <c r="F261" s="231"/>
      <c r="G261" s="100"/>
      <c r="H261" s="100"/>
      <c r="I261" s="97" t="str">
        <f t="shared" si="14"/>
        <v> </v>
      </c>
      <c r="J261" s="98" t="str">
        <f>IF(B261&lt;&gt;0,(VLOOKUP(B261,'G011C'!$B$12:$V$38,20,0))," ")</f>
        <v> </v>
      </c>
      <c r="K261" s="99" t="str">
        <f t="shared" si="15"/>
        <v> </v>
      </c>
    </row>
    <row r="262" spans="1:11" ht="15.75" customHeight="1">
      <c r="A262" s="1">
        <v>135</v>
      </c>
      <c r="B262" s="405"/>
      <c r="C262" s="405"/>
      <c r="D262" s="404" t="str">
        <f>IF(B262&lt;&gt;0,(VLOOKUP(B262,'proje ve personel bilgileri'!$A$15:$B$1022,2,0))," ")</f>
        <v> </v>
      </c>
      <c r="E262" s="404"/>
      <c r="F262" s="231"/>
      <c r="G262" s="100"/>
      <c r="H262" s="100"/>
      <c r="I262" s="97" t="str">
        <f t="shared" si="14"/>
        <v> </v>
      </c>
      <c r="J262" s="98" t="str">
        <f>IF(B262&lt;&gt;0,(VLOOKUP(B262,'G011C'!$B$12:$V$38,20,0))," ")</f>
        <v> </v>
      </c>
      <c r="K262" s="99" t="str">
        <f t="shared" si="15"/>
        <v> </v>
      </c>
    </row>
    <row r="263" spans="1:11" ht="15.75" customHeight="1">
      <c r="A263" s="2">
        <v>136</v>
      </c>
      <c r="B263" s="405"/>
      <c r="C263" s="405"/>
      <c r="D263" s="404" t="str">
        <f>IF(B263&lt;&gt;0,(VLOOKUP(B263,'proje ve personel bilgileri'!$A$15:$B$1022,2,0))," ")</f>
        <v> </v>
      </c>
      <c r="E263" s="404"/>
      <c r="F263" s="231"/>
      <c r="G263" s="100"/>
      <c r="H263" s="100"/>
      <c r="I263" s="97" t="str">
        <f t="shared" si="14"/>
        <v> </v>
      </c>
      <c r="J263" s="98" t="str">
        <f>IF(B263&lt;&gt;0,(VLOOKUP(B263,'G011C'!$B$12:$V$38,20,0))," ")</f>
        <v> </v>
      </c>
      <c r="K263" s="99" t="str">
        <f t="shared" si="15"/>
        <v> </v>
      </c>
    </row>
    <row r="264" spans="1:11" ht="15.75" customHeight="1">
      <c r="A264" s="1">
        <v>137</v>
      </c>
      <c r="B264" s="405"/>
      <c r="C264" s="405"/>
      <c r="D264" s="404" t="str">
        <f>IF(B264&lt;&gt;0,(VLOOKUP(B264,'proje ve personel bilgileri'!$A$15:$B$1022,2,0))," ")</f>
        <v> </v>
      </c>
      <c r="E264" s="404"/>
      <c r="F264" s="231"/>
      <c r="G264" s="100"/>
      <c r="H264" s="100"/>
      <c r="I264" s="97" t="str">
        <f t="shared" si="14"/>
        <v> </v>
      </c>
      <c r="J264" s="98" t="str">
        <f>IF(B264&lt;&gt;0,(VLOOKUP(B264,'G011C'!$B$12:$V$38,20,0))," ")</f>
        <v> </v>
      </c>
      <c r="K264" s="99" t="str">
        <f t="shared" si="15"/>
        <v> </v>
      </c>
    </row>
    <row r="265" spans="1:11" ht="15.75" customHeight="1">
      <c r="A265" s="2">
        <v>138</v>
      </c>
      <c r="B265" s="405"/>
      <c r="C265" s="405"/>
      <c r="D265" s="404" t="str">
        <f>IF(B265&lt;&gt;0,(VLOOKUP(B265,'proje ve personel bilgileri'!$A$15:$B$1022,2,0))," ")</f>
        <v> </v>
      </c>
      <c r="E265" s="404"/>
      <c r="F265" s="231"/>
      <c r="G265" s="100"/>
      <c r="H265" s="100"/>
      <c r="I265" s="97" t="str">
        <f t="shared" si="14"/>
        <v> </v>
      </c>
      <c r="J265" s="98" t="str">
        <f>IF(B265&lt;&gt;0,(VLOOKUP(B265,'G011C'!$B$12:$V$38,20,0))," ")</f>
        <v> </v>
      </c>
      <c r="K265" s="99" t="str">
        <f t="shared" si="15"/>
        <v> </v>
      </c>
    </row>
    <row r="266" spans="1:11" ht="15.75" customHeight="1">
      <c r="A266" s="1">
        <v>139</v>
      </c>
      <c r="B266" s="405"/>
      <c r="C266" s="405"/>
      <c r="D266" s="404" t="str">
        <f>IF(B266&lt;&gt;0,(VLOOKUP(B266,'proje ve personel bilgileri'!$A$15:$B$1022,2,0))," ")</f>
        <v> </v>
      </c>
      <c r="E266" s="404"/>
      <c r="F266" s="231"/>
      <c r="G266" s="100"/>
      <c r="H266" s="100"/>
      <c r="I266" s="97" t="str">
        <f t="shared" si="14"/>
        <v> </v>
      </c>
      <c r="J266" s="98" t="str">
        <f>IF(B266&lt;&gt;0,(VLOOKUP(B266,'G011C'!$B$12:$V$38,20,0))," ")</f>
        <v> </v>
      </c>
      <c r="K266" s="99" t="str">
        <f t="shared" si="15"/>
        <v> </v>
      </c>
    </row>
    <row r="267" spans="1:11" ht="15.75" customHeight="1">
      <c r="A267" s="2">
        <v>140</v>
      </c>
      <c r="B267" s="405"/>
      <c r="C267" s="405"/>
      <c r="D267" s="404" t="str">
        <f>IF(B267&lt;&gt;0,(VLOOKUP(B267,'proje ve personel bilgileri'!$A$15:$B$1022,2,0))," ")</f>
        <v> </v>
      </c>
      <c r="E267" s="404"/>
      <c r="F267" s="231"/>
      <c r="G267" s="100"/>
      <c r="H267" s="100"/>
      <c r="I267" s="97" t="str">
        <f t="shared" si="14"/>
        <v> </v>
      </c>
      <c r="J267" s="98" t="str">
        <f>IF(B267&lt;&gt;0,(VLOOKUP(B267,'G011C'!$B$12:$V$38,20,0))," ")</f>
        <v> </v>
      </c>
      <c r="K267" s="99" t="str">
        <f t="shared" si="15"/>
        <v> </v>
      </c>
    </row>
    <row r="268" spans="1:11" ht="15.75" customHeight="1">
      <c r="A268" s="1">
        <v>141</v>
      </c>
      <c r="B268" s="405"/>
      <c r="C268" s="405"/>
      <c r="D268" s="404" t="str">
        <f>IF(B268&lt;&gt;0,(VLOOKUP(B268,'proje ve personel bilgileri'!$A$15:$B$1022,2,0))," ")</f>
        <v> </v>
      </c>
      <c r="E268" s="404"/>
      <c r="F268" s="231"/>
      <c r="G268" s="100"/>
      <c r="H268" s="100"/>
      <c r="I268" s="97" t="str">
        <f t="shared" si="14"/>
        <v> </v>
      </c>
      <c r="J268" s="98" t="str">
        <f>IF(B268&lt;&gt;0,(VLOOKUP(B268,'G011C'!$B$12:$V$38,20,0))," ")</f>
        <v> </v>
      </c>
      <c r="K268" s="99" t="str">
        <f t="shared" si="15"/>
        <v> </v>
      </c>
    </row>
    <row r="269" spans="1:11" ht="15.75" customHeight="1">
      <c r="A269" s="2">
        <v>142</v>
      </c>
      <c r="B269" s="405"/>
      <c r="C269" s="405"/>
      <c r="D269" s="404" t="str">
        <f>IF(B269&lt;&gt;0,(VLOOKUP(B269,'proje ve personel bilgileri'!$A$15:$B$1022,2,0))," ")</f>
        <v> </v>
      </c>
      <c r="E269" s="404"/>
      <c r="F269" s="231"/>
      <c r="G269" s="100"/>
      <c r="H269" s="100"/>
      <c r="I269" s="97" t="str">
        <f t="shared" si="14"/>
        <v> </v>
      </c>
      <c r="J269" s="98" t="str">
        <f>IF(B269&lt;&gt;0,(VLOOKUP(B269,'G011C'!$B$12:$V$38,20,0))," ")</f>
        <v> </v>
      </c>
      <c r="K269" s="99" t="str">
        <f t="shared" si="15"/>
        <v> </v>
      </c>
    </row>
    <row r="270" spans="1:11" ht="15.75" customHeight="1">
      <c r="A270" s="1">
        <v>143</v>
      </c>
      <c r="B270" s="405"/>
      <c r="C270" s="405"/>
      <c r="D270" s="404" t="str">
        <f>IF(B270&lt;&gt;0,(VLOOKUP(B270,'proje ve personel bilgileri'!$A$15:$B$1022,2,0))," ")</f>
        <v> </v>
      </c>
      <c r="E270" s="404"/>
      <c r="F270" s="231"/>
      <c r="G270" s="100"/>
      <c r="H270" s="100"/>
      <c r="I270" s="97" t="str">
        <f t="shared" si="14"/>
        <v> </v>
      </c>
      <c r="J270" s="98" t="str">
        <f>IF(B270&lt;&gt;0,(VLOOKUP(B270,'G011C'!$B$12:$V$38,20,0))," ")</f>
        <v> </v>
      </c>
      <c r="K270" s="99" t="str">
        <f t="shared" si="15"/>
        <v> </v>
      </c>
    </row>
    <row r="271" spans="1:11" ht="15" customHeight="1">
      <c r="A271" s="2">
        <v>144</v>
      </c>
      <c r="B271" s="405"/>
      <c r="C271" s="405"/>
      <c r="D271" s="404" t="str">
        <f>IF(B271&lt;&gt;0,(VLOOKUP(B271,'proje ve personel bilgileri'!$A$15:$B$1022,2,0))," ")</f>
        <v> </v>
      </c>
      <c r="E271" s="404"/>
      <c r="F271" s="231"/>
      <c r="G271" s="100"/>
      <c r="H271" s="100"/>
      <c r="I271" s="97" t="str">
        <f t="shared" si="14"/>
        <v> </v>
      </c>
      <c r="J271" s="98" t="str">
        <f>IF(B271&lt;&gt;0,(VLOOKUP(B271,'G011C'!$B$12:$V$38,20,0))," ")</f>
        <v> </v>
      </c>
      <c r="K271" s="99" t="str">
        <f t="shared" si="15"/>
        <v> </v>
      </c>
    </row>
    <row r="272" spans="1:11" ht="15.75" customHeight="1">
      <c r="A272" s="325" t="s">
        <v>123</v>
      </c>
      <c r="B272" s="406"/>
      <c r="C272" s="406"/>
      <c r="D272" s="406"/>
      <c r="E272" s="406"/>
      <c r="F272" s="406"/>
      <c r="G272" s="406"/>
      <c r="H272" s="406"/>
      <c r="I272" s="33">
        <f>SUM(I254:I271)</f>
        <v>0</v>
      </c>
      <c r="J272" s="30"/>
      <c r="K272" s="34">
        <f>IF(C251=C216,SUM(K254:K271)+K237,SUM(K254:K271))</f>
        <v>0</v>
      </c>
    </row>
    <row r="273" spans="1:11" ht="15.75" customHeight="1">
      <c r="A273" s="400" t="s">
        <v>124</v>
      </c>
      <c r="B273" s="401"/>
      <c r="C273" s="401"/>
      <c r="D273" s="401"/>
      <c r="E273" s="401"/>
      <c r="F273" s="401"/>
      <c r="G273" s="402"/>
      <c r="H273" s="31"/>
      <c r="I273" s="32"/>
      <c r="J273" s="32"/>
      <c r="K273" s="61">
        <f>SUM(K254:K271)+K238</f>
        <v>0</v>
      </c>
    </row>
    <row r="274" spans="1:11" ht="15" customHeight="1">
      <c r="A274" s="54"/>
      <c r="B274" s="54"/>
      <c r="C274" s="54"/>
      <c r="D274" s="54"/>
      <c r="E274" s="54"/>
      <c r="F274" s="54"/>
      <c r="G274" s="54"/>
      <c r="H274" s="54"/>
      <c r="I274" s="54"/>
      <c r="J274" s="54"/>
      <c r="K274" s="54"/>
    </row>
    <row r="275" ht="15" customHeight="1">
      <c r="A275" s="48"/>
    </row>
    <row r="276" spans="1:11" ht="15" customHeight="1">
      <c r="A276" s="403" t="s">
        <v>125</v>
      </c>
      <c r="B276" s="403"/>
      <c r="C276" s="403"/>
      <c r="D276" s="403"/>
      <c r="E276" s="403"/>
      <c r="F276" s="403"/>
      <c r="G276" s="403"/>
      <c r="H276" s="403"/>
      <c r="I276" s="403"/>
      <c r="J276" s="403"/>
      <c r="K276" s="403"/>
    </row>
    <row r="277" ht="15" customHeight="1">
      <c r="A277" s="48"/>
    </row>
    <row r="278" ht="15" customHeight="1">
      <c r="A278" s="49"/>
    </row>
    <row r="279" spans="1:10" ht="15" customHeight="1">
      <c r="A279" s="233" t="s">
        <v>65</v>
      </c>
      <c r="E279" s="233" t="s">
        <v>66</v>
      </c>
      <c r="G279" s="233" t="s">
        <v>67</v>
      </c>
      <c r="J279" s="70" t="s">
        <v>82</v>
      </c>
    </row>
    <row r="281" spans="1:11" ht="15.75" customHeight="1">
      <c r="A281" s="324" t="s">
        <v>111</v>
      </c>
      <c r="B281" s="412"/>
      <c r="C281" s="412"/>
      <c r="D281" s="412"/>
      <c r="E281" s="412"/>
      <c r="F281" s="412"/>
      <c r="G281" s="412"/>
      <c r="H281" s="412"/>
      <c r="I281" s="412"/>
      <c r="J281" s="412"/>
      <c r="K281" s="412"/>
    </row>
    <row r="282" spans="1:11" ht="15" customHeight="1">
      <c r="A282" s="66"/>
      <c r="B282" s="66"/>
      <c r="C282" s="66"/>
      <c r="D282" s="66"/>
      <c r="E282" s="66"/>
      <c r="F282" s="72">
        <f>'proje ve personel bilgileri'!$B$11</f>
        <v>1</v>
      </c>
      <c r="G282" s="163" t="s">
        <v>235</v>
      </c>
      <c r="H282" s="163"/>
      <c r="I282" s="66"/>
      <c r="J282" s="66"/>
      <c r="K282" s="66"/>
    </row>
    <row r="283" ht="18.75" customHeight="1">
      <c r="K283" s="4" t="s">
        <v>112</v>
      </c>
    </row>
    <row r="284" spans="1:11" ht="15.75" customHeight="1">
      <c r="A284" s="407" t="s">
        <v>2</v>
      </c>
      <c r="B284" s="408"/>
      <c r="C284" s="329">
        <f>'proje ve personel bilgileri'!$B$2</f>
        <v>0</v>
      </c>
      <c r="D284" s="330"/>
      <c r="E284" s="330"/>
      <c r="F284" s="330"/>
      <c r="G284" s="330"/>
      <c r="H284" s="330"/>
      <c r="I284" s="330"/>
      <c r="J284" s="330"/>
      <c r="K284" s="331"/>
    </row>
    <row r="285" spans="1:11" ht="15.75" customHeight="1">
      <c r="A285" s="407" t="s">
        <v>113</v>
      </c>
      <c r="B285" s="408"/>
      <c r="C285" s="329">
        <f>'proje ve personel bilgileri'!$B$3</f>
        <v>0</v>
      </c>
      <c r="D285" s="330"/>
      <c r="E285" s="330"/>
      <c r="F285" s="330"/>
      <c r="G285" s="330"/>
      <c r="H285" s="330"/>
      <c r="I285" s="330"/>
      <c r="J285" s="330"/>
      <c r="K285" s="331"/>
    </row>
    <row r="286" spans="1:11" ht="15.75" customHeight="1">
      <c r="A286" s="407" t="s">
        <v>114</v>
      </c>
      <c r="B286" s="408"/>
      <c r="C286" s="409"/>
      <c r="D286" s="410"/>
      <c r="E286" s="407"/>
      <c r="F286" s="411"/>
      <c r="G286" s="411"/>
      <c r="H286" s="411"/>
      <c r="I286" s="411"/>
      <c r="J286" s="411"/>
      <c r="K286" s="408"/>
    </row>
    <row r="287" spans="1:11" ht="30" customHeight="1">
      <c r="A287" s="413" t="s">
        <v>51</v>
      </c>
      <c r="B287" s="314" t="s">
        <v>9</v>
      </c>
      <c r="C287" s="315"/>
      <c r="D287" s="314" t="s">
        <v>115</v>
      </c>
      <c r="E287" s="315"/>
      <c r="F287" s="413" t="s">
        <v>11</v>
      </c>
      <c r="G287" s="413" t="s">
        <v>116</v>
      </c>
      <c r="H287" s="413" t="s">
        <v>117</v>
      </c>
      <c r="I287" s="413" t="s">
        <v>118</v>
      </c>
      <c r="J287" s="232" t="s">
        <v>119</v>
      </c>
      <c r="K287" s="230" t="s">
        <v>120</v>
      </c>
    </row>
    <row r="288" spans="1:11" ht="30.75" customHeight="1">
      <c r="A288" s="414"/>
      <c r="B288" s="319"/>
      <c r="C288" s="320"/>
      <c r="D288" s="319" t="s">
        <v>121</v>
      </c>
      <c r="E288" s="320"/>
      <c r="F288" s="414"/>
      <c r="G288" s="414"/>
      <c r="H288" s="414"/>
      <c r="I288" s="414"/>
      <c r="J288" s="230" t="s">
        <v>122</v>
      </c>
      <c r="K288" s="230" t="s">
        <v>62</v>
      </c>
    </row>
    <row r="289" spans="1:11" ht="15.75" customHeight="1">
      <c r="A289" s="1">
        <v>145</v>
      </c>
      <c r="B289" s="415"/>
      <c r="C289" s="415"/>
      <c r="D289" s="404" t="str">
        <f>IF(B289&lt;&gt;0,(VLOOKUP(B289,'proje ve personel bilgileri'!$A$15:$B$1022,2,0))," ")</f>
        <v> </v>
      </c>
      <c r="E289" s="404"/>
      <c r="F289" s="231"/>
      <c r="G289" s="96"/>
      <c r="H289" s="96"/>
      <c r="I289" s="97" t="str">
        <f aca="true" t="shared" si="16" ref="I289:I306">IF(B289&lt;&gt;0,(G289*H289)," ")</f>
        <v> </v>
      </c>
      <c r="J289" s="98" t="str">
        <f>IF(B289&lt;&gt;0,(VLOOKUP(B289,'G011C'!$B$12:$V$38,20,0))," ")</f>
        <v> </v>
      </c>
      <c r="K289" s="99" t="str">
        <f aca="true" t="shared" si="17" ref="K289:K306">IF(B289&lt;&gt;0,(I289*J289)," ")</f>
        <v> </v>
      </c>
    </row>
    <row r="290" spans="1:11" ht="15.75" customHeight="1">
      <c r="A290" s="2">
        <v>146</v>
      </c>
      <c r="B290" s="405"/>
      <c r="C290" s="405"/>
      <c r="D290" s="404" t="str">
        <f>IF(B290&lt;&gt;0,(VLOOKUP(B290,'proje ve personel bilgileri'!$A$15:$B$1022,2,0))," ")</f>
        <v> </v>
      </c>
      <c r="E290" s="404"/>
      <c r="F290" s="231"/>
      <c r="G290" s="100"/>
      <c r="H290" s="100"/>
      <c r="I290" s="97" t="str">
        <f t="shared" si="16"/>
        <v> </v>
      </c>
      <c r="J290" s="98" t="str">
        <f>IF(B290&lt;&gt;0,(VLOOKUP(B290,'G011C'!$B$12:$V$38,20,0))," ")</f>
        <v> </v>
      </c>
      <c r="K290" s="99" t="str">
        <f t="shared" si="17"/>
        <v> </v>
      </c>
    </row>
    <row r="291" spans="1:11" ht="15.75" customHeight="1">
      <c r="A291" s="1">
        <v>147</v>
      </c>
      <c r="B291" s="405"/>
      <c r="C291" s="405"/>
      <c r="D291" s="404" t="str">
        <f>IF(B291&lt;&gt;0,(VLOOKUP(B291,'proje ve personel bilgileri'!$A$15:$B$1022,2,0))," ")</f>
        <v> </v>
      </c>
      <c r="E291" s="404"/>
      <c r="F291" s="231"/>
      <c r="G291" s="100"/>
      <c r="H291" s="100"/>
      <c r="I291" s="97" t="str">
        <f t="shared" si="16"/>
        <v> </v>
      </c>
      <c r="J291" s="98" t="str">
        <f>IF(B291&lt;&gt;0,(VLOOKUP(B291,'G011C'!$B$12:$V$38,20,0))," ")</f>
        <v> </v>
      </c>
      <c r="K291" s="99" t="str">
        <f t="shared" si="17"/>
        <v> </v>
      </c>
    </row>
    <row r="292" spans="1:11" ht="15.75" customHeight="1">
      <c r="A292" s="2">
        <v>148</v>
      </c>
      <c r="B292" s="405"/>
      <c r="C292" s="405"/>
      <c r="D292" s="404" t="str">
        <f>IF(B292&lt;&gt;0,(VLOOKUP(B292,'proje ve personel bilgileri'!$A$15:$B$1022,2,0))," ")</f>
        <v> </v>
      </c>
      <c r="E292" s="404"/>
      <c r="F292" s="231"/>
      <c r="G292" s="100"/>
      <c r="H292" s="100"/>
      <c r="I292" s="97" t="str">
        <f t="shared" si="16"/>
        <v> </v>
      </c>
      <c r="J292" s="98" t="str">
        <f>IF(B292&lt;&gt;0,(VLOOKUP(B292,'G011C'!$B$12:$V$38,20,0))," ")</f>
        <v> </v>
      </c>
      <c r="K292" s="99" t="str">
        <f t="shared" si="17"/>
        <v> </v>
      </c>
    </row>
    <row r="293" spans="1:11" ht="15.75" customHeight="1">
      <c r="A293" s="1">
        <v>149</v>
      </c>
      <c r="B293" s="405"/>
      <c r="C293" s="405"/>
      <c r="D293" s="404" t="str">
        <f>IF(B293&lt;&gt;0,(VLOOKUP(B293,'proje ve personel bilgileri'!$A$15:$B$1022,2,0))," ")</f>
        <v> </v>
      </c>
      <c r="E293" s="404"/>
      <c r="F293" s="231"/>
      <c r="G293" s="100"/>
      <c r="H293" s="100"/>
      <c r="I293" s="97" t="str">
        <f t="shared" si="16"/>
        <v> </v>
      </c>
      <c r="J293" s="98" t="str">
        <f>IF(B293&lt;&gt;0,(VLOOKUP(B293,'G011C'!$B$12:$V$38,20,0))," ")</f>
        <v> </v>
      </c>
      <c r="K293" s="99" t="str">
        <f t="shared" si="17"/>
        <v> </v>
      </c>
    </row>
    <row r="294" spans="1:11" ht="15.75" customHeight="1">
      <c r="A294" s="2">
        <v>150</v>
      </c>
      <c r="B294" s="405"/>
      <c r="C294" s="405"/>
      <c r="D294" s="404" t="str">
        <f>IF(B294&lt;&gt;0,(VLOOKUP(B294,'proje ve personel bilgileri'!$A$15:$B$1022,2,0))," ")</f>
        <v> </v>
      </c>
      <c r="E294" s="404"/>
      <c r="F294" s="231"/>
      <c r="G294" s="100"/>
      <c r="H294" s="100"/>
      <c r="I294" s="97" t="str">
        <f t="shared" si="16"/>
        <v> </v>
      </c>
      <c r="J294" s="98" t="str">
        <f>IF(B294&lt;&gt;0,(VLOOKUP(B294,'G011C'!$B$12:$V$38,20,0))," ")</f>
        <v> </v>
      </c>
      <c r="K294" s="99" t="str">
        <f t="shared" si="17"/>
        <v> </v>
      </c>
    </row>
    <row r="295" spans="1:11" ht="15.75" customHeight="1">
      <c r="A295" s="1">
        <v>151</v>
      </c>
      <c r="B295" s="405"/>
      <c r="C295" s="405"/>
      <c r="D295" s="404" t="str">
        <f>IF(B295&lt;&gt;0,(VLOOKUP(B295,'proje ve personel bilgileri'!$A$15:$B$1022,2,0))," ")</f>
        <v> </v>
      </c>
      <c r="E295" s="404"/>
      <c r="F295" s="231"/>
      <c r="G295" s="100"/>
      <c r="H295" s="100"/>
      <c r="I295" s="97" t="str">
        <f t="shared" si="16"/>
        <v> </v>
      </c>
      <c r="J295" s="98" t="str">
        <f>IF(B295&lt;&gt;0,(VLOOKUP(B295,'G011C'!$B$12:$V$38,20,0))," ")</f>
        <v> </v>
      </c>
      <c r="K295" s="99" t="str">
        <f t="shared" si="17"/>
        <v> </v>
      </c>
    </row>
    <row r="296" spans="1:11" ht="15.75" customHeight="1">
      <c r="A296" s="2">
        <v>152</v>
      </c>
      <c r="B296" s="405"/>
      <c r="C296" s="405"/>
      <c r="D296" s="404" t="str">
        <f>IF(B296&lt;&gt;0,(VLOOKUP(B296,'proje ve personel bilgileri'!$A$15:$B$1022,2,0))," ")</f>
        <v> </v>
      </c>
      <c r="E296" s="404"/>
      <c r="F296" s="231"/>
      <c r="G296" s="100"/>
      <c r="H296" s="100"/>
      <c r="I296" s="97" t="str">
        <f t="shared" si="16"/>
        <v> </v>
      </c>
      <c r="J296" s="98" t="str">
        <f>IF(B296&lt;&gt;0,(VLOOKUP(B296,'G011C'!$B$12:$V$38,20,0))," ")</f>
        <v> </v>
      </c>
      <c r="K296" s="99" t="str">
        <f t="shared" si="17"/>
        <v> </v>
      </c>
    </row>
    <row r="297" spans="1:11" ht="15.75" customHeight="1">
      <c r="A297" s="1">
        <v>153</v>
      </c>
      <c r="B297" s="405"/>
      <c r="C297" s="405"/>
      <c r="D297" s="404" t="str">
        <f>IF(B297&lt;&gt;0,(VLOOKUP(B297,'proje ve personel bilgileri'!$A$15:$B$1022,2,0))," ")</f>
        <v> </v>
      </c>
      <c r="E297" s="404"/>
      <c r="F297" s="231"/>
      <c r="G297" s="100"/>
      <c r="H297" s="100"/>
      <c r="I297" s="97" t="str">
        <f t="shared" si="16"/>
        <v> </v>
      </c>
      <c r="J297" s="98" t="str">
        <f>IF(B297&lt;&gt;0,(VLOOKUP(B297,'G011C'!$B$12:$V$38,20,0))," ")</f>
        <v> </v>
      </c>
      <c r="K297" s="99" t="str">
        <f t="shared" si="17"/>
        <v> </v>
      </c>
    </row>
    <row r="298" spans="1:11" ht="15.75" customHeight="1">
      <c r="A298" s="2">
        <v>154</v>
      </c>
      <c r="B298" s="405"/>
      <c r="C298" s="405"/>
      <c r="D298" s="404" t="str">
        <f>IF(B298&lt;&gt;0,(VLOOKUP(B298,'proje ve personel bilgileri'!$A$15:$B$1022,2,0))," ")</f>
        <v> </v>
      </c>
      <c r="E298" s="404"/>
      <c r="F298" s="231"/>
      <c r="G298" s="100"/>
      <c r="H298" s="100"/>
      <c r="I298" s="97" t="str">
        <f t="shared" si="16"/>
        <v> </v>
      </c>
      <c r="J298" s="98" t="str">
        <f>IF(B298&lt;&gt;0,(VLOOKUP(B298,'G011C'!$B$12:$V$38,20,0))," ")</f>
        <v> </v>
      </c>
      <c r="K298" s="99" t="str">
        <f t="shared" si="17"/>
        <v> </v>
      </c>
    </row>
    <row r="299" spans="1:11" ht="15.75" customHeight="1">
      <c r="A299" s="1">
        <v>155</v>
      </c>
      <c r="B299" s="405"/>
      <c r="C299" s="405"/>
      <c r="D299" s="404" t="str">
        <f>IF(B299&lt;&gt;0,(VLOOKUP(B299,'proje ve personel bilgileri'!$A$15:$B$1022,2,0))," ")</f>
        <v> </v>
      </c>
      <c r="E299" s="404"/>
      <c r="F299" s="231"/>
      <c r="G299" s="100"/>
      <c r="H299" s="100"/>
      <c r="I299" s="97" t="str">
        <f t="shared" si="16"/>
        <v> </v>
      </c>
      <c r="J299" s="98" t="str">
        <f>IF(B299&lt;&gt;0,(VLOOKUP(B299,'G011C'!$B$12:$V$38,20,0))," ")</f>
        <v> </v>
      </c>
      <c r="K299" s="99" t="str">
        <f t="shared" si="17"/>
        <v> </v>
      </c>
    </row>
    <row r="300" spans="1:11" ht="15.75" customHeight="1">
      <c r="A300" s="2">
        <v>156</v>
      </c>
      <c r="B300" s="405"/>
      <c r="C300" s="405"/>
      <c r="D300" s="404" t="str">
        <f>IF(B300&lt;&gt;0,(VLOOKUP(B300,'proje ve personel bilgileri'!$A$15:$B$1022,2,0))," ")</f>
        <v> </v>
      </c>
      <c r="E300" s="404"/>
      <c r="F300" s="231"/>
      <c r="G300" s="100"/>
      <c r="H300" s="100"/>
      <c r="I300" s="97" t="str">
        <f t="shared" si="16"/>
        <v> </v>
      </c>
      <c r="J300" s="98" t="str">
        <f>IF(B300&lt;&gt;0,(VLOOKUP(B300,'G011C'!$B$12:$V$38,20,0))," ")</f>
        <v> </v>
      </c>
      <c r="K300" s="99" t="str">
        <f t="shared" si="17"/>
        <v> </v>
      </c>
    </row>
    <row r="301" spans="1:11" ht="15.75" customHeight="1">
      <c r="A301" s="1">
        <v>157</v>
      </c>
      <c r="B301" s="405"/>
      <c r="C301" s="405"/>
      <c r="D301" s="404" t="str">
        <f>IF(B301&lt;&gt;0,(VLOOKUP(B301,'proje ve personel bilgileri'!$A$15:$B$1022,2,0))," ")</f>
        <v> </v>
      </c>
      <c r="E301" s="404"/>
      <c r="F301" s="231"/>
      <c r="G301" s="100"/>
      <c r="H301" s="100"/>
      <c r="I301" s="97" t="str">
        <f t="shared" si="16"/>
        <v> </v>
      </c>
      <c r="J301" s="98" t="str">
        <f>IF(B301&lt;&gt;0,(VLOOKUP(B301,'G011C'!$B$12:$V$38,20,0))," ")</f>
        <v> </v>
      </c>
      <c r="K301" s="99" t="str">
        <f t="shared" si="17"/>
        <v> </v>
      </c>
    </row>
    <row r="302" spans="1:11" ht="15.75" customHeight="1">
      <c r="A302" s="2">
        <v>158</v>
      </c>
      <c r="B302" s="405"/>
      <c r="C302" s="405"/>
      <c r="D302" s="404" t="str">
        <f>IF(B302&lt;&gt;0,(VLOOKUP(B302,'proje ve personel bilgileri'!$A$15:$B$1022,2,0))," ")</f>
        <v> </v>
      </c>
      <c r="E302" s="404"/>
      <c r="F302" s="231"/>
      <c r="G302" s="100"/>
      <c r="H302" s="100"/>
      <c r="I302" s="97" t="str">
        <f t="shared" si="16"/>
        <v> </v>
      </c>
      <c r="J302" s="98" t="str">
        <f>IF(B302&lt;&gt;0,(VLOOKUP(B302,'G011C'!$B$12:$V$38,20,0))," ")</f>
        <v> </v>
      </c>
      <c r="K302" s="99" t="str">
        <f t="shared" si="17"/>
        <v> </v>
      </c>
    </row>
    <row r="303" spans="1:11" ht="15.75" customHeight="1">
      <c r="A303" s="1">
        <v>159</v>
      </c>
      <c r="B303" s="405"/>
      <c r="C303" s="405"/>
      <c r="D303" s="404" t="str">
        <f>IF(B303&lt;&gt;0,(VLOOKUP(B303,'proje ve personel bilgileri'!$A$15:$B$1022,2,0))," ")</f>
        <v> </v>
      </c>
      <c r="E303" s="404"/>
      <c r="F303" s="231"/>
      <c r="G303" s="100"/>
      <c r="H303" s="100"/>
      <c r="I303" s="97" t="str">
        <f t="shared" si="16"/>
        <v> </v>
      </c>
      <c r="J303" s="98" t="str">
        <f>IF(B303&lt;&gt;0,(VLOOKUP(B303,'G011C'!$B$12:$V$38,20,0))," ")</f>
        <v> </v>
      </c>
      <c r="K303" s="99" t="str">
        <f t="shared" si="17"/>
        <v> </v>
      </c>
    </row>
    <row r="304" spans="1:11" ht="15.75" customHeight="1">
      <c r="A304" s="2">
        <v>160</v>
      </c>
      <c r="B304" s="405"/>
      <c r="C304" s="405"/>
      <c r="D304" s="404" t="str">
        <f>IF(B304&lt;&gt;0,(VLOOKUP(B304,'proje ve personel bilgileri'!$A$15:$B$1022,2,0))," ")</f>
        <v> </v>
      </c>
      <c r="E304" s="404"/>
      <c r="F304" s="231"/>
      <c r="G304" s="100"/>
      <c r="H304" s="100"/>
      <c r="I304" s="97" t="str">
        <f t="shared" si="16"/>
        <v> </v>
      </c>
      <c r="J304" s="98" t="str">
        <f>IF(B304&lt;&gt;0,(VLOOKUP(B304,'G011C'!$B$12:$V$38,20,0))," ")</f>
        <v> </v>
      </c>
      <c r="K304" s="99" t="str">
        <f t="shared" si="17"/>
        <v> </v>
      </c>
    </row>
    <row r="305" spans="1:11" ht="15.75" customHeight="1">
      <c r="A305" s="1">
        <v>161</v>
      </c>
      <c r="B305" s="405"/>
      <c r="C305" s="405"/>
      <c r="D305" s="404" t="str">
        <f>IF(B305&lt;&gt;0,(VLOOKUP(B305,'proje ve personel bilgileri'!$A$15:$B$1022,2,0))," ")</f>
        <v> </v>
      </c>
      <c r="E305" s="404"/>
      <c r="F305" s="231"/>
      <c r="G305" s="100"/>
      <c r="H305" s="100"/>
      <c r="I305" s="97" t="str">
        <f t="shared" si="16"/>
        <v> </v>
      </c>
      <c r="J305" s="98" t="str">
        <f>IF(B305&lt;&gt;0,(VLOOKUP(B305,'G011C'!$B$12:$V$38,20,0))," ")</f>
        <v> </v>
      </c>
      <c r="K305" s="99" t="str">
        <f t="shared" si="17"/>
        <v> </v>
      </c>
    </row>
    <row r="306" spans="1:11" ht="15" customHeight="1">
      <c r="A306" s="2">
        <v>162</v>
      </c>
      <c r="B306" s="405"/>
      <c r="C306" s="405"/>
      <c r="D306" s="404" t="str">
        <f>IF(B306&lt;&gt;0,(VLOOKUP(B306,'proje ve personel bilgileri'!$A$15:$B$1022,2,0))," ")</f>
        <v> </v>
      </c>
      <c r="E306" s="404"/>
      <c r="F306" s="231"/>
      <c r="G306" s="100"/>
      <c r="H306" s="100"/>
      <c r="I306" s="97" t="str">
        <f t="shared" si="16"/>
        <v> </v>
      </c>
      <c r="J306" s="98" t="str">
        <f>IF(B306&lt;&gt;0,(VLOOKUP(B306,'G011C'!$B$12:$V$38,20,0))," ")</f>
        <v> </v>
      </c>
      <c r="K306" s="99" t="str">
        <f t="shared" si="17"/>
        <v> </v>
      </c>
    </row>
    <row r="307" spans="1:11" ht="15.75" customHeight="1">
      <c r="A307" s="325" t="s">
        <v>123</v>
      </c>
      <c r="B307" s="406"/>
      <c r="C307" s="406"/>
      <c r="D307" s="406"/>
      <c r="E307" s="406"/>
      <c r="F307" s="406"/>
      <c r="G307" s="406"/>
      <c r="H307" s="406"/>
      <c r="I307" s="33">
        <f>SUM(I289:I306)</f>
        <v>0</v>
      </c>
      <c r="J307" s="30"/>
      <c r="K307" s="34">
        <f>IF(C286=C251,SUM(K289:K306)+K272,SUM(K289:K306))</f>
        <v>0</v>
      </c>
    </row>
    <row r="308" spans="1:11" ht="15.75" customHeight="1">
      <c r="A308" s="400" t="s">
        <v>124</v>
      </c>
      <c r="B308" s="401"/>
      <c r="C308" s="401"/>
      <c r="D308" s="401"/>
      <c r="E308" s="401"/>
      <c r="F308" s="401"/>
      <c r="G308" s="402"/>
      <c r="H308" s="31"/>
      <c r="I308" s="32"/>
      <c r="J308" s="32"/>
      <c r="K308" s="61">
        <f>SUM(K289:K306)+K273</f>
        <v>0</v>
      </c>
    </row>
    <row r="309" spans="1:11" ht="15" customHeight="1">
      <c r="A309" s="54"/>
      <c r="B309" s="54"/>
      <c r="C309" s="54"/>
      <c r="D309" s="54"/>
      <c r="E309" s="54"/>
      <c r="F309" s="54"/>
      <c r="G309" s="54"/>
      <c r="H309" s="54"/>
      <c r="I309" s="54"/>
      <c r="J309" s="54"/>
      <c r="K309" s="54"/>
    </row>
    <row r="310" ht="15" customHeight="1">
      <c r="A310" s="48"/>
    </row>
    <row r="311" spans="1:11" ht="15" customHeight="1">
      <c r="A311" s="403" t="s">
        <v>125</v>
      </c>
      <c r="B311" s="403"/>
      <c r="C311" s="403"/>
      <c r="D311" s="403"/>
      <c r="E311" s="403"/>
      <c r="F311" s="403"/>
      <c r="G311" s="403"/>
      <c r="H311" s="403"/>
      <c r="I311" s="403"/>
      <c r="J311" s="403"/>
      <c r="K311" s="403"/>
    </row>
    <row r="312" ht="15" customHeight="1">
      <c r="A312" s="48"/>
    </row>
    <row r="313" ht="15" customHeight="1">
      <c r="A313" s="49"/>
    </row>
    <row r="314" spans="1:10" ht="15" customHeight="1">
      <c r="A314" s="233" t="s">
        <v>65</v>
      </c>
      <c r="E314" s="233" t="s">
        <v>66</v>
      </c>
      <c r="G314" s="233" t="s">
        <v>67</v>
      </c>
      <c r="J314" s="70" t="s">
        <v>82</v>
      </c>
    </row>
    <row r="316" spans="1:11" ht="15.75" customHeight="1">
      <c r="A316" s="324" t="s">
        <v>111</v>
      </c>
      <c r="B316" s="412"/>
      <c r="C316" s="412"/>
      <c r="D316" s="412"/>
      <c r="E316" s="412"/>
      <c r="F316" s="412"/>
      <c r="G316" s="412"/>
      <c r="H316" s="412"/>
      <c r="I316" s="412"/>
      <c r="J316" s="412"/>
      <c r="K316" s="412"/>
    </row>
    <row r="317" spans="1:11" ht="15" customHeight="1">
      <c r="A317" s="66"/>
      <c r="B317" s="66"/>
      <c r="C317" s="66"/>
      <c r="D317" s="66"/>
      <c r="E317" s="66"/>
      <c r="F317" s="72">
        <f>'proje ve personel bilgileri'!$B$11</f>
        <v>1</v>
      </c>
      <c r="G317" s="163" t="s">
        <v>235</v>
      </c>
      <c r="H317" s="163"/>
      <c r="I317" s="66"/>
      <c r="J317" s="66"/>
      <c r="K317" s="66"/>
    </row>
    <row r="318" ht="18.75" customHeight="1">
      <c r="K318" s="4" t="s">
        <v>112</v>
      </c>
    </row>
    <row r="319" spans="1:11" ht="15.75" customHeight="1">
      <c r="A319" s="407" t="s">
        <v>2</v>
      </c>
      <c r="B319" s="408"/>
      <c r="C319" s="329">
        <f>'proje ve personel bilgileri'!$B$2</f>
        <v>0</v>
      </c>
      <c r="D319" s="330"/>
      <c r="E319" s="330"/>
      <c r="F319" s="330"/>
      <c r="G319" s="330"/>
      <c r="H319" s="330"/>
      <c r="I319" s="330"/>
      <c r="J319" s="330"/>
      <c r="K319" s="331"/>
    </row>
    <row r="320" spans="1:11" ht="15.75" customHeight="1">
      <c r="A320" s="407" t="s">
        <v>113</v>
      </c>
      <c r="B320" s="408"/>
      <c r="C320" s="329">
        <f>'proje ve personel bilgileri'!$B$3</f>
        <v>0</v>
      </c>
      <c r="D320" s="330"/>
      <c r="E320" s="330"/>
      <c r="F320" s="330"/>
      <c r="G320" s="330"/>
      <c r="H320" s="330"/>
      <c r="I320" s="330"/>
      <c r="J320" s="330"/>
      <c r="K320" s="331"/>
    </row>
    <row r="321" spans="1:11" ht="15.75" customHeight="1">
      <c r="A321" s="407" t="s">
        <v>114</v>
      </c>
      <c r="B321" s="408"/>
      <c r="C321" s="409"/>
      <c r="D321" s="410"/>
      <c r="E321" s="407"/>
      <c r="F321" s="411"/>
      <c r="G321" s="411"/>
      <c r="H321" s="411"/>
      <c r="I321" s="411"/>
      <c r="J321" s="411"/>
      <c r="K321" s="408"/>
    </row>
    <row r="322" spans="1:11" ht="30" customHeight="1">
      <c r="A322" s="413" t="s">
        <v>51</v>
      </c>
      <c r="B322" s="314" t="s">
        <v>9</v>
      </c>
      <c r="C322" s="315"/>
      <c r="D322" s="314" t="s">
        <v>115</v>
      </c>
      <c r="E322" s="315"/>
      <c r="F322" s="413" t="s">
        <v>11</v>
      </c>
      <c r="G322" s="413" t="s">
        <v>116</v>
      </c>
      <c r="H322" s="413" t="s">
        <v>117</v>
      </c>
      <c r="I322" s="413" t="s">
        <v>118</v>
      </c>
      <c r="J322" s="232" t="s">
        <v>119</v>
      </c>
      <c r="K322" s="230" t="s">
        <v>120</v>
      </c>
    </row>
    <row r="323" spans="1:11" ht="30.75" customHeight="1">
      <c r="A323" s="414"/>
      <c r="B323" s="319"/>
      <c r="C323" s="320"/>
      <c r="D323" s="319" t="s">
        <v>121</v>
      </c>
      <c r="E323" s="320"/>
      <c r="F323" s="414"/>
      <c r="G323" s="414"/>
      <c r="H323" s="414"/>
      <c r="I323" s="414"/>
      <c r="J323" s="230" t="s">
        <v>122</v>
      </c>
      <c r="K323" s="230" t="s">
        <v>62</v>
      </c>
    </row>
    <row r="324" spans="1:11" ht="15.75" customHeight="1">
      <c r="A324" s="1">
        <v>163</v>
      </c>
      <c r="B324" s="415"/>
      <c r="C324" s="415"/>
      <c r="D324" s="404" t="str">
        <f>IF(B324&lt;&gt;0,(VLOOKUP(B324,'proje ve personel bilgileri'!$A$15:$B$1022,2,0))," ")</f>
        <v> </v>
      </c>
      <c r="E324" s="404"/>
      <c r="F324" s="231"/>
      <c r="G324" s="96"/>
      <c r="H324" s="96"/>
      <c r="I324" s="97" t="str">
        <f aca="true" t="shared" si="18" ref="I324:I341">IF(B324&lt;&gt;0,(G324*H324)," ")</f>
        <v> </v>
      </c>
      <c r="J324" s="98" t="str">
        <f>IF(B324&lt;&gt;0,(VLOOKUP(B324,'G011C'!$B$12:$V$38,20,0))," ")</f>
        <v> </v>
      </c>
      <c r="K324" s="99" t="str">
        <f aca="true" t="shared" si="19" ref="K324:K341">IF(B324&lt;&gt;0,(I324*J324)," ")</f>
        <v> </v>
      </c>
    </row>
    <row r="325" spans="1:11" ht="15.75" customHeight="1">
      <c r="A325" s="2">
        <v>164</v>
      </c>
      <c r="B325" s="405"/>
      <c r="C325" s="405"/>
      <c r="D325" s="404" t="str">
        <f>IF(B325&lt;&gt;0,(VLOOKUP(B325,'proje ve personel bilgileri'!$A$15:$B$1022,2,0))," ")</f>
        <v> </v>
      </c>
      <c r="E325" s="404"/>
      <c r="F325" s="231"/>
      <c r="G325" s="100"/>
      <c r="H325" s="100"/>
      <c r="I325" s="97" t="str">
        <f t="shared" si="18"/>
        <v> </v>
      </c>
      <c r="J325" s="98" t="str">
        <f>IF(B325&lt;&gt;0,(VLOOKUP(B325,'G011C'!$B$12:$V$38,20,0))," ")</f>
        <v> </v>
      </c>
      <c r="K325" s="99" t="str">
        <f t="shared" si="19"/>
        <v> </v>
      </c>
    </row>
    <row r="326" spans="1:11" ht="15.75" customHeight="1">
      <c r="A326" s="1">
        <v>165</v>
      </c>
      <c r="B326" s="405"/>
      <c r="C326" s="405"/>
      <c r="D326" s="404" t="str">
        <f>IF(B326&lt;&gt;0,(VLOOKUP(B326,'proje ve personel bilgileri'!$A$15:$B$1022,2,0))," ")</f>
        <v> </v>
      </c>
      <c r="E326" s="404"/>
      <c r="F326" s="231"/>
      <c r="G326" s="100"/>
      <c r="H326" s="100"/>
      <c r="I326" s="97" t="str">
        <f t="shared" si="18"/>
        <v> </v>
      </c>
      <c r="J326" s="98" t="str">
        <f>IF(B326&lt;&gt;0,(VLOOKUP(B326,'G011C'!$B$12:$V$38,20,0))," ")</f>
        <v> </v>
      </c>
      <c r="K326" s="99" t="str">
        <f t="shared" si="19"/>
        <v> </v>
      </c>
    </row>
    <row r="327" spans="1:11" ht="15.75" customHeight="1">
      <c r="A327" s="2">
        <v>166</v>
      </c>
      <c r="B327" s="405"/>
      <c r="C327" s="405"/>
      <c r="D327" s="404" t="str">
        <f>IF(B327&lt;&gt;0,(VLOOKUP(B327,'proje ve personel bilgileri'!$A$15:$B$1022,2,0))," ")</f>
        <v> </v>
      </c>
      <c r="E327" s="404"/>
      <c r="F327" s="231"/>
      <c r="G327" s="100"/>
      <c r="H327" s="100"/>
      <c r="I327" s="97" t="str">
        <f t="shared" si="18"/>
        <v> </v>
      </c>
      <c r="J327" s="98" t="str">
        <f>IF(B327&lt;&gt;0,(VLOOKUP(B327,'G011C'!$B$12:$V$38,20,0))," ")</f>
        <v> </v>
      </c>
      <c r="K327" s="99" t="str">
        <f t="shared" si="19"/>
        <v> </v>
      </c>
    </row>
    <row r="328" spans="1:11" ht="15.75" customHeight="1">
      <c r="A328" s="1">
        <v>167</v>
      </c>
      <c r="B328" s="405"/>
      <c r="C328" s="405"/>
      <c r="D328" s="404" t="str">
        <f>IF(B328&lt;&gt;0,(VLOOKUP(B328,'proje ve personel bilgileri'!$A$15:$B$1022,2,0))," ")</f>
        <v> </v>
      </c>
      <c r="E328" s="404"/>
      <c r="F328" s="231"/>
      <c r="G328" s="100"/>
      <c r="H328" s="100"/>
      <c r="I328" s="97" t="str">
        <f t="shared" si="18"/>
        <v> </v>
      </c>
      <c r="J328" s="98" t="str">
        <f>IF(B328&lt;&gt;0,(VLOOKUP(B328,'G011C'!$B$12:$V$38,20,0))," ")</f>
        <v> </v>
      </c>
      <c r="K328" s="99" t="str">
        <f t="shared" si="19"/>
        <v> </v>
      </c>
    </row>
    <row r="329" spans="1:11" ht="15.75" customHeight="1">
      <c r="A329" s="2">
        <v>168</v>
      </c>
      <c r="B329" s="405"/>
      <c r="C329" s="405"/>
      <c r="D329" s="404" t="str">
        <f>IF(B329&lt;&gt;0,(VLOOKUP(B329,'proje ve personel bilgileri'!$A$15:$B$1022,2,0))," ")</f>
        <v> </v>
      </c>
      <c r="E329" s="404"/>
      <c r="F329" s="231"/>
      <c r="G329" s="100"/>
      <c r="H329" s="100"/>
      <c r="I329" s="97" t="str">
        <f t="shared" si="18"/>
        <v> </v>
      </c>
      <c r="J329" s="98" t="str">
        <f>IF(B329&lt;&gt;0,(VLOOKUP(B329,'G011C'!$B$12:$V$38,20,0))," ")</f>
        <v> </v>
      </c>
      <c r="K329" s="99" t="str">
        <f t="shared" si="19"/>
        <v> </v>
      </c>
    </row>
    <row r="330" spans="1:11" ht="15.75" customHeight="1">
      <c r="A330" s="1">
        <v>169</v>
      </c>
      <c r="B330" s="405"/>
      <c r="C330" s="405"/>
      <c r="D330" s="404" t="str">
        <f>IF(B330&lt;&gt;0,(VLOOKUP(B330,'proje ve personel bilgileri'!$A$15:$B$1022,2,0))," ")</f>
        <v> </v>
      </c>
      <c r="E330" s="404"/>
      <c r="F330" s="231"/>
      <c r="G330" s="100"/>
      <c r="H330" s="100"/>
      <c r="I330" s="97" t="str">
        <f t="shared" si="18"/>
        <v> </v>
      </c>
      <c r="J330" s="98" t="str">
        <f>IF(B330&lt;&gt;0,(VLOOKUP(B330,'G011C'!$B$12:$V$38,20,0))," ")</f>
        <v> </v>
      </c>
      <c r="K330" s="99" t="str">
        <f t="shared" si="19"/>
        <v> </v>
      </c>
    </row>
    <row r="331" spans="1:11" ht="15.75" customHeight="1">
      <c r="A331" s="2">
        <v>170</v>
      </c>
      <c r="B331" s="405"/>
      <c r="C331" s="405"/>
      <c r="D331" s="404" t="str">
        <f>IF(B331&lt;&gt;0,(VLOOKUP(B331,'proje ve personel bilgileri'!$A$15:$B$1022,2,0))," ")</f>
        <v> </v>
      </c>
      <c r="E331" s="404"/>
      <c r="F331" s="231"/>
      <c r="G331" s="100"/>
      <c r="H331" s="100"/>
      <c r="I331" s="97" t="str">
        <f t="shared" si="18"/>
        <v> </v>
      </c>
      <c r="J331" s="98" t="str">
        <f>IF(B331&lt;&gt;0,(VLOOKUP(B331,'G011C'!$B$12:$V$38,20,0))," ")</f>
        <v> </v>
      </c>
      <c r="K331" s="99" t="str">
        <f t="shared" si="19"/>
        <v> </v>
      </c>
    </row>
    <row r="332" spans="1:11" ht="15.75" customHeight="1">
      <c r="A332" s="1">
        <v>171</v>
      </c>
      <c r="B332" s="405"/>
      <c r="C332" s="405"/>
      <c r="D332" s="404" t="str">
        <f>IF(B332&lt;&gt;0,(VLOOKUP(B332,'proje ve personel bilgileri'!$A$15:$B$1022,2,0))," ")</f>
        <v> </v>
      </c>
      <c r="E332" s="404"/>
      <c r="F332" s="231"/>
      <c r="G332" s="100"/>
      <c r="H332" s="100"/>
      <c r="I332" s="97" t="str">
        <f t="shared" si="18"/>
        <v> </v>
      </c>
      <c r="J332" s="98" t="str">
        <f>IF(B332&lt;&gt;0,(VLOOKUP(B332,'G011C'!$B$12:$V$38,20,0))," ")</f>
        <v> </v>
      </c>
      <c r="K332" s="99" t="str">
        <f t="shared" si="19"/>
        <v> </v>
      </c>
    </row>
    <row r="333" spans="1:11" ht="15.75" customHeight="1">
      <c r="A333" s="2">
        <v>172</v>
      </c>
      <c r="B333" s="405"/>
      <c r="C333" s="405"/>
      <c r="D333" s="404" t="str">
        <f>IF(B333&lt;&gt;0,(VLOOKUP(B333,'proje ve personel bilgileri'!$A$15:$B$1022,2,0))," ")</f>
        <v> </v>
      </c>
      <c r="E333" s="404"/>
      <c r="F333" s="231"/>
      <c r="G333" s="100"/>
      <c r="H333" s="100"/>
      <c r="I333" s="97" t="str">
        <f t="shared" si="18"/>
        <v> </v>
      </c>
      <c r="J333" s="98" t="str">
        <f>IF(B333&lt;&gt;0,(VLOOKUP(B333,'G011C'!$B$12:$V$38,20,0))," ")</f>
        <v> </v>
      </c>
      <c r="K333" s="99" t="str">
        <f t="shared" si="19"/>
        <v> </v>
      </c>
    </row>
    <row r="334" spans="1:11" ht="15.75" customHeight="1">
      <c r="A334" s="1">
        <v>173</v>
      </c>
      <c r="B334" s="405"/>
      <c r="C334" s="405"/>
      <c r="D334" s="404" t="str">
        <f>IF(B334&lt;&gt;0,(VLOOKUP(B334,'proje ve personel bilgileri'!$A$15:$B$1022,2,0))," ")</f>
        <v> </v>
      </c>
      <c r="E334" s="404"/>
      <c r="F334" s="231"/>
      <c r="G334" s="100"/>
      <c r="H334" s="100"/>
      <c r="I334" s="97" t="str">
        <f t="shared" si="18"/>
        <v> </v>
      </c>
      <c r="J334" s="98" t="str">
        <f>IF(B334&lt;&gt;0,(VLOOKUP(B334,'G011C'!$B$12:$V$38,20,0))," ")</f>
        <v> </v>
      </c>
      <c r="K334" s="99" t="str">
        <f t="shared" si="19"/>
        <v> </v>
      </c>
    </row>
    <row r="335" spans="1:11" ht="15.75" customHeight="1">
      <c r="A335" s="2">
        <v>174</v>
      </c>
      <c r="B335" s="405"/>
      <c r="C335" s="405"/>
      <c r="D335" s="404" t="str">
        <f>IF(B335&lt;&gt;0,(VLOOKUP(B335,'proje ve personel bilgileri'!$A$15:$B$1022,2,0))," ")</f>
        <v> </v>
      </c>
      <c r="E335" s="404"/>
      <c r="F335" s="231"/>
      <c r="G335" s="100"/>
      <c r="H335" s="100"/>
      <c r="I335" s="97" t="str">
        <f t="shared" si="18"/>
        <v> </v>
      </c>
      <c r="J335" s="98" t="str">
        <f>IF(B335&lt;&gt;0,(VLOOKUP(B335,'G011C'!$B$12:$V$38,20,0))," ")</f>
        <v> </v>
      </c>
      <c r="K335" s="99" t="str">
        <f t="shared" si="19"/>
        <v> </v>
      </c>
    </row>
    <row r="336" spans="1:11" ht="15.75" customHeight="1">
      <c r="A336" s="1">
        <v>175</v>
      </c>
      <c r="B336" s="405"/>
      <c r="C336" s="405"/>
      <c r="D336" s="404" t="str">
        <f>IF(B336&lt;&gt;0,(VLOOKUP(B336,'proje ve personel bilgileri'!$A$15:$B$1022,2,0))," ")</f>
        <v> </v>
      </c>
      <c r="E336" s="404"/>
      <c r="F336" s="231"/>
      <c r="G336" s="100"/>
      <c r="H336" s="100"/>
      <c r="I336" s="97" t="str">
        <f t="shared" si="18"/>
        <v> </v>
      </c>
      <c r="J336" s="98" t="str">
        <f>IF(B336&lt;&gt;0,(VLOOKUP(B336,'G011C'!$B$12:$V$38,20,0))," ")</f>
        <v> </v>
      </c>
      <c r="K336" s="99" t="str">
        <f t="shared" si="19"/>
        <v> </v>
      </c>
    </row>
    <row r="337" spans="1:11" ht="15.75" customHeight="1">
      <c r="A337" s="2">
        <v>176</v>
      </c>
      <c r="B337" s="405"/>
      <c r="C337" s="405"/>
      <c r="D337" s="404" t="str">
        <f>IF(B337&lt;&gt;0,(VLOOKUP(B337,'proje ve personel bilgileri'!$A$15:$B$1022,2,0))," ")</f>
        <v> </v>
      </c>
      <c r="E337" s="404"/>
      <c r="F337" s="231"/>
      <c r="G337" s="100"/>
      <c r="H337" s="100"/>
      <c r="I337" s="97" t="str">
        <f t="shared" si="18"/>
        <v> </v>
      </c>
      <c r="J337" s="98" t="str">
        <f>IF(B337&lt;&gt;0,(VLOOKUP(B337,'G011C'!$B$12:$V$38,20,0))," ")</f>
        <v> </v>
      </c>
      <c r="K337" s="99" t="str">
        <f t="shared" si="19"/>
        <v> </v>
      </c>
    </row>
    <row r="338" spans="1:11" ht="15.75" customHeight="1">
      <c r="A338" s="1">
        <v>177</v>
      </c>
      <c r="B338" s="405"/>
      <c r="C338" s="405"/>
      <c r="D338" s="404" t="str">
        <f>IF(B338&lt;&gt;0,(VLOOKUP(B338,'proje ve personel bilgileri'!$A$15:$B$1022,2,0))," ")</f>
        <v> </v>
      </c>
      <c r="E338" s="404"/>
      <c r="F338" s="231"/>
      <c r="G338" s="100"/>
      <c r="H338" s="100"/>
      <c r="I338" s="97" t="str">
        <f t="shared" si="18"/>
        <v> </v>
      </c>
      <c r="J338" s="98" t="str">
        <f>IF(B338&lt;&gt;0,(VLOOKUP(B338,'G011C'!$B$12:$V$38,20,0))," ")</f>
        <v> </v>
      </c>
      <c r="K338" s="99" t="str">
        <f t="shared" si="19"/>
        <v> </v>
      </c>
    </row>
    <row r="339" spans="1:11" ht="15.75" customHeight="1">
      <c r="A339" s="2">
        <v>178</v>
      </c>
      <c r="B339" s="405"/>
      <c r="C339" s="405"/>
      <c r="D339" s="404" t="str">
        <f>IF(B339&lt;&gt;0,(VLOOKUP(B339,'proje ve personel bilgileri'!$A$15:$B$1022,2,0))," ")</f>
        <v> </v>
      </c>
      <c r="E339" s="404"/>
      <c r="F339" s="231"/>
      <c r="G339" s="100"/>
      <c r="H339" s="100"/>
      <c r="I339" s="97" t="str">
        <f t="shared" si="18"/>
        <v> </v>
      </c>
      <c r="J339" s="98" t="str">
        <f>IF(B339&lt;&gt;0,(VLOOKUP(B339,'G011C'!$B$12:$V$38,20,0))," ")</f>
        <v> </v>
      </c>
      <c r="K339" s="99" t="str">
        <f t="shared" si="19"/>
        <v> </v>
      </c>
    </row>
    <row r="340" spans="1:11" ht="15.75" customHeight="1">
      <c r="A340" s="1">
        <v>179</v>
      </c>
      <c r="B340" s="405"/>
      <c r="C340" s="405"/>
      <c r="D340" s="404" t="str">
        <f>IF(B340&lt;&gt;0,(VLOOKUP(B340,'proje ve personel bilgileri'!$A$15:$B$1022,2,0))," ")</f>
        <v> </v>
      </c>
      <c r="E340" s="404"/>
      <c r="F340" s="231"/>
      <c r="G340" s="100"/>
      <c r="H340" s="100"/>
      <c r="I340" s="97" t="str">
        <f t="shared" si="18"/>
        <v> </v>
      </c>
      <c r="J340" s="98" t="str">
        <f>IF(B340&lt;&gt;0,(VLOOKUP(B340,'G011C'!$B$12:$V$38,20,0))," ")</f>
        <v> </v>
      </c>
      <c r="K340" s="99" t="str">
        <f t="shared" si="19"/>
        <v> </v>
      </c>
    </row>
    <row r="341" spans="1:11" ht="15" customHeight="1">
      <c r="A341" s="2">
        <v>180</v>
      </c>
      <c r="B341" s="405"/>
      <c r="C341" s="405"/>
      <c r="D341" s="404" t="str">
        <f>IF(B341&lt;&gt;0,(VLOOKUP(B341,'proje ve personel bilgileri'!$A$15:$B$1022,2,0))," ")</f>
        <v> </v>
      </c>
      <c r="E341" s="404"/>
      <c r="F341" s="231"/>
      <c r="G341" s="100"/>
      <c r="H341" s="100"/>
      <c r="I341" s="97" t="str">
        <f t="shared" si="18"/>
        <v> </v>
      </c>
      <c r="J341" s="98" t="str">
        <f>IF(B341&lt;&gt;0,(VLOOKUP(B341,'G011C'!$B$12:$V$38,20,0))," ")</f>
        <v> </v>
      </c>
      <c r="K341" s="99" t="str">
        <f t="shared" si="19"/>
        <v> </v>
      </c>
    </row>
    <row r="342" spans="1:11" ht="15.75" customHeight="1">
      <c r="A342" s="325" t="s">
        <v>123</v>
      </c>
      <c r="B342" s="406"/>
      <c r="C342" s="406"/>
      <c r="D342" s="406"/>
      <c r="E342" s="406"/>
      <c r="F342" s="406"/>
      <c r="G342" s="406"/>
      <c r="H342" s="406"/>
      <c r="I342" s="33">
        <f>SUM(I324:I341)</f>
        <v>0</v>
      </c>
      <c r="J342" s="30"/>
      <c r="K342" s="34">
        <f>IF(C321=C286,SUM(K324:K341)+K307,SUM(K324:K341))</f>
        <v>0</v>
      </c>
    </row>
    <row r="343" spans="1:11" ht="15.75" customHeight="1">
      <c r="A343" s="400" t="s">
        <v>124</v>
      </c>
      <c r="B343" s="401"/>
      <c r="C343" s="401"/>
      <c r="D343" s="401"/>
      <c r="E343" s="401"/>
      <c r="F343" s="401"/>
      <c r="G343" s="402"/>
      <c r="H343" s="31"/>
      <c r="I343" s="32"/>
      <c r="J343" s="32"/>
      <c r="K343" s="61">
        <f>SUM(K324:K341)+K308</f>
        <v>0</v>
      </c>
    </row>
    <row r="344" spans="1:11" ht="15" customHeight="1">
      <c r="A344" s="54"/>
      <c r="B344" s="54"/>
      <c r="C344" s="54"/>
      <c r="D344" s="54"/>
      <c r="E344" s="54"/>
      <c r="F344" s="54"/>
      <c r="G344" s="54"/>
      <c r="H344" s="54"/>
      <c r="I344" s="54"/>
      <c r="J344" s="54"/>
      <c r="K344" s="54"/>
    </row>
    <row r="345" ht="15" customHeight="1">
      <c r="A345" s="48"/>
    </row>
    <row r="346" spans="1:11" ht="15" customHeight="1">
      <c r="A346" s="403" t="s">
        <v>125</v>
      </c>
      <c r="B346" s="403"/>
      <c r="C346" s="403"/>
      <c r="D346" s="403"/>
      <c r="E346" s="403"/>
      <c r="F346" s="403"/>
      <c r="G346" s="403"/>
      <c r="H346" s="403"/>
      <c r="I346" s="403"/>
      <c r="J346" s="403"/>
      <c r="K346" s="403"/>
    </row>
    <row r="347" ht="15" customHeight="1">
      <c r="A347" s="48"/>
    </row>
    <row r="348" ht="15" customHeight="1">
      <c r="A348" s="49"/>
    </row>
    <row r="349" spans="1:10" ht="15" customHeight="1">
      <c r="A349" s="233" t="s">
        <v>65</v>
      </c>
      <c r="E349" s="233" t="s">
        <v>66</v>
      </c>
      <c r="G349" s="233" t="s">
        <v>67</v>
      </c>
      <c r="J349" s="70" t="s">
        <v>82</v>
      </c>
    </row>
    <row r="351" spans="1:11" ht="15.75" customHeight="1">
      <c r="A351" s="324" t="s">
        <v>111</v>
      </c>
      <c r="B351" s="412"/>
      <c r="C351" s="412"/>
      <c r="D351" s="412"/>
      <c r="E351" s="412"/>
      <c r="F351" s="412"/>
      <c r="G351" s="412"/>
      <c r="H351" s="412"/>
      <c r="I351" s="412"/>
      <c r="J351" s="412"/>
      <c r="K351" s="412"/>
    </row>
    <row r="352" spans="1:11" ht="15" customHeight="1">
      <c r="A352" s="66"/>
      <c r="B352" s="66"/>
      <c r="C352" s="66"/>
      <c r="D352" s="66"/>
      <c r="E352" s="66"/>
      <c r="F352" s="72">
        <f>'proje ve personel bilgileri'!$B$11</f>
        <v>1</v>
      </c>
      <c r="G352" s="163" t="s">
        <v>235</v>
      </c>
      <c r="H352" s="163"/>
      <c r="I352" s="66"/>
      <c r="J352" s="66"/>
      <c r="K352" s="66"/>
    </row>
    <row r="353" ht="18.75" customHeight="1">
      <c r="K353" s="4" t="s">
        <v>112</v>
      </c>
    </row>
    <row r="354" spans="1:11" ht="15.75" customHeight="1">
      <c r="A354" s="407" t="s">
        <v>2</v>
      </c>
      <c r="B354" s="408"/>
      <c r="C354" s="329">
        <f>'proje ve personel bilgileri'!$B$2</f>
        <v>0</v>
      </c>
      <c r="D354" s="330"/>
      <c r="E354" s="330"/>
      <c r="F354" s="330"/>
      <c r="G354" s="330"/>
      <c r="H354" s="330"/>
      <c r="I354" s="330"/>
      <c r="J354" s="330"/>
      <c r="K354" s="331"/>
    </row>
    <row r="355" spans="1:11" ht="15.75" customHeight="1">
      <c r="A355" s="407" t="s">
        <v>113</v>
      </c>
      <c r="B355" s="408"/>
      <c r="C355" s="329">
        <f>'proje ve personel bilgileri'!$B$3</f>
        <v>0</v>
      </c>
      <c r="D355" s="330"/>
      <c r="E355" s="330"/>
      <c r="F355" s="330"/>
      <c r="G355" s="330"/>
      <c r="H355" s="330"/>
      <c r="I355" s="330"/>
      <c r="J355" s="330"/>
      <c r="K355" s="331"/>
    </row>
    <row r="356" spans="1:11" ht="15.75" customHeight="1">
      <c r="A356" s="407" t="s">
        <v>114</v>
      </c>
      <c r="B356" s="408"/>
      <c r="C356" s="409"/>
      <c r="D356" s="410"/>
      <c r="E356" s="407"/>
      <c r="F356" s="411"/>
      <c r="G356" s="411"/>
      <c r="H356" s="411"/>
      <c r="I356" s="411"/>
      <c r="J356" s="411"/>
      <c r="K356" s="408"/>
    </row>
    <row r="357" spans="1:11" ht="30" customHeight="1">
      <c r="A357" s="413" t="s">
        <v>51</v>
      </c>
      <c r="B357" s="314" t="s">
        <v>9</v>
      </c>
      <c r="C357" s="315"/>
      <c r="D357" s="314" t="s">
        <v>115</v>
      </c>
      <c r="E357" s="315"/>
      <c r="F357" s="413" t="s">
        <v>11</v>
      </c>
      <c r="G357" s="413" t="s">
        <v>116</v>
      </c>
      <c r="H357" s="413" t="s">
        <v>117</v>
      </c>
      <c r="I357" s="413" t="s">
        <v>118</v>
      </c>
      <c r="J357" s="232" t="s">
        <v>119</v>
      </c>
      <c r="K357" s="230" t="s">
        <v>120</v>
      </c>
    </row>
    <row r="358" spans="1:11" ht="30.75" customHeight="1">
      <c r="A358" s="414"/>
      <c r="B358" s="319"/>
      <c r="C358" s="320"/>
      <c r="D358" s="319" t="s">
        <v>121</v>
      </c>
      <c r="E358" s="320"/>
      <c r="F358" s="414"/>
      <c r="G358" s="414"/>
      <c r="H358" s="414"/>
      <c r="I358" s="414"/>
      <c r="J358" s="230" t="s">
        <v>122</v>
      </c>
      <c r="K358" s="230" t="s">
        <v>62</v>
      </c>
    </row>
    <row r="359" spans="1:11" ht="15.75" customHeight="1">
      <c r="A359" s="1">
        <v>181</v>
      </c>
      <c r="B359" s="415"/>
      <c r="C359" s="415"/>
      <c r="D359" s="404" t="str">
        <f>IF(B359&lt;&gt;0,(VLOOKUP(B359,'proje ve personel bilgileri'!$A$15:$B$1022,2,0))," ")</f>
        <v> </v>
      </c>
      <c r="E359" s="404"/>
      <c r="F359" s="231"/>
      <c r="G359" s="96"/>
      <c r="H359" s="96"/>
      <c r="I359" s="97" t="str">
        <f aca="true" t="shared" si="20" ref="I359:I376">IF(B359&lt;&gt;0,(G359*H359)," ")</f>
        <v> </v>
      </c>
      <c r="J359" s="98" t="str">
        <f>IF(B359&lt;&gt;0,(VLOOKUP(B359,'G011C'!$B$12:$V$38,20,0))," ")</f>
        <v> </v>
      </c>
      <c r="K359" s="99" t="str">
        <f aca="true" t="shared" si="21" ref="K359:K376">IF(B359&lt;&gt;0,(I359*J359)," ")</f>
        <v> </v>
      </c>
    </row>
    <row r="360" spans="1:11" ht="15.75" customHeight="1">
      <c r="A360" s="2">
        <v>182</v>
      </c>
      <c r="B360" s="405"/>
      <c r="C360" s="405"/>
      <c r="D360" s="404" t="str">
        <f>IF(B360&lt;&gt;0,(VLOOKUP(B360,'proje ve personel bilgileri'!$A$15:$B$1022,2,0))," ")</f>
        <v> </v>
      </c>
      <c r="E360" s="404"/>
      <c r="F360" s="231"/>
      <c r="G360" s="100"/>
      <c r="H360" s="100"/>
      <c r="I360" s="97" t="str">
        <f t="shared" si="20"/>
        <v> </v>
      </c>
      <c r="J360" s="98" t="str">
        <f>IF(B360&lt;&gt;0,(VLOOKUP(B360,'G011C'!$B$12:$V$38,20,0))," ")</f>
        <v> </v>
      </c>
      <c r="K360" s="99" t="str">
        <f t="shared" si="21"/>
        <v> </v>
      </c>
    </row>
    <row r="361" spans="1:11" ht="15.75" customHeight="1">
      <c r="A361" s="1">
        <v>183</v>
      </c>
      <c r="B361" s="405"/>
      <c r="C361" s="405"/>
      <c r="D361" s="404" t="str">
        <f>IF(B361&lt;&gt;0,(VLOOKUP(B361,'proje ve personel bilgileri'!$A$15:$B$1022,2,0))," ")</f>
        <v> </v>
      </c>
      <c r="E361" s="404"/>
      <c r="F361" s="231"/>
      <c r="G361" s="100"/>
      <c r="H361" s="100"/>
      <c r="I361" s="97" t="str">
        <f t="shared" si="20"/>
        <v> </v>
      </c>
      <c r="J361" s="98" t="str">
        <f>IF(B361&lt;&gt;0,(VLOOKUP(B361,'G011C'!$B$12:$V$38,20,0))," ")</f>
        <v> </v>
      </c>
      <c r="K361" s="99" t="str">
        <f t="shared" si="21"/>
        <v> </v>
      </c>
    </row>
    <row r="362" spans="1:11" ht="15.75" customHeight="1">
      <c r="A362" s="2">
        <v>184</v>
      </c>
      <c r="B362" s="405"/>
      <c r="C362" s="405"/>
      <c r="D362" s="404" t="str">
        <f>IF(B362&lt;&gt;0,(VLOOKUP(B362,'proje ve personel bilgileri'!$A$15:$B$1022,2,0))," ")</f>
        <v> </v>
      </c>
      <c r="E362" s="404"/>
      <c r="F362" s="231"/>
      <c r="G362" s="100"/>
      <c r="H362" s="100"/>
      <c r="I362" s="97" t="str">
        <f t="shared" si="20"/>
        <v> </v>
      </c>
      <c r="J362" s="98" t="str">
        <f>IF(B362&lt;&gt;0,(VLOOKUP(B362,'G011C'!$B$12:$V$38,20,0))," ")</f>
        <v> </v>
      </c>
      <c r="K362" s="99" t="str">
        <f t="shared" si="21"/>
        <v> </v>
      </c>
    </row>
    <row r="363" spans="1:11" ht="15.75" customHeight="1">
      <c r="A363" s="1">
        <v>185</v>
      </c>
      <c r="B363" s="405"/>
      <c r="C363" s="405"/>
      <c r="D363" s="404" t="str">
        <f>IF(B363&lt;&gt;0,(VLOOKUP(B363,'proje ve personel bilgileri'!$A$15:$B$1022,2,0))," ")</f>
        <v> </v>
      </c>
      <c r="E363" s="404"/>
      <c r="F363" s="231"/>
      <c r="G363" s="100"/>
      <c r="H363" s="100"/>
      <c r="I363" s="97" t="str">
        <f t="shared" si="20"/>
        <v> </v>
      </c>
      <c r="J363" s="98" t="str">
        <f>IF(B363&lt;&gt;0,(VLOOKUP(B363,'G011C'!$B$12:$V$38,20,0))," ")</f>
        <v> </v>
      </c>
      <c r="K363" s="99" t="str">
        <f t="shared" si="21"/>
        <v> </v>
      </c>
    </row>
    <row r="364" spans="1:11" ht="15.75" customHeight="1">
      <c r="A364" s="2">
        <v>186</v>
      </c>
      <c r="B364" s="405"/>
      <c r="C364" s="405"/>
      <c r="D364" s="404" t="str">
        <f>IF(B364&lt;&gt;0,(VLOOKUP(B364,'proje ve personel bilgileri'!$A$15:$B$1022,2,0))," ")</f>
        <v> </v>
      </c>
      <c r="E364" s="404"/>
      <c r="F364" s="231"/>
      <c r="G364" s="100"/>
      <c r="H364" s="100"/>
      <c r="I364" s="97" t="str">
        <f t="shared" si="20"/>
        <v> </v>
      </c>
      <c r="J364" s="98" t="str">
        <f>IF(B364&lt;&gt;0,(VLOOKUP(B364,'G011C'!$B$12:$V$38,20,0))," ")</f>
        <v> </v>
      </c>
      <c r="K364" s="99" t="str">
        <f t="shared" si="21"/>
        <v> </v>
      </c>
    </row>
    <row r="365" spans="1:11" ht="15.75" customHeight="1">
      <c r="A365" s="1">
        <v>187</v>
      </c>
      <c r="B365" s="405"/>
      <c r="C365" s="405"/>
      <c r="D365" s="404" t="str">
        <f>IF(B365&lt;&gt;0,(VLOOKUP(B365,'proje ve personel bilgileri'!$A$15:$B$1022,2,0))," ")</f>
        <v> </v>
      </c>
      <c r="E365" s="404"/>
      <c r="F365" s="231"/>
      <c r="G365" s="100"/>
      <c r="H365" s="100"/>
      <c r="I365" s="97" t="str">
        <f t="shared" si="20"/>
        <v> </v>
      </c>
      <c r="J365" s="98" t="str">
        <f>IF(B365&lt;&gt;0,(VLOOKUP(B365,'G011C'!$B$12:$V$38,20,0))," ")</f>
        <v> </v>
      </c>
      <c r="K365" s="99" t="str">
        <f t="shared" si="21"/>
        <v> </v>
      </c>
    </row>
    <row r="366" spans="1:11" ht="15.75" customHeight="1">
      <c r="A366" s="2">
        <v>188</v>
      </c>
      <c r="B366" s="405"/>
      <c r="C366" s="405"/>
      <c r="D366" s="404" t="str">
        <f>IF(B366&lt;&gt;0,(VLOOKUP(B366,'proje ve personel bilgileri'!$A$15:$B$1022,2,0))," ")</f>
        <v> </v>
      </c>
      <c r="E366" s="404"/>
      <c r="F366" s="231"/>
      <c r="G366" s="100"/>
      <c r="H366" s="100"/>
      <c r="I366" s="97" t="str">
        <f t="shared" si="20"/>
        <v> </v>
      </c>
      <c r="J366" s="98" t="str">
        <f>IF(B366&lt;&gt;0,(VLOOKUP(B366,'G011C'!$B$12:$V$38,20,0))," ")</f>
        <v> </v>
      </c>
      <c r="K366" s="99" t="str">
        <f t="shared" si="21"/>
        <v> </v>
      </c>
    </row>
    <row r="367" spans="1:11" ht="15.75" customHeight="1">
      <c r="A367" s="1">
        <v>189</v>
      </c>
      <c r="B367" s="405"/>
      <c r="C367" s="405"/>
      <c r="D367" s="404" t="str">
        <f>IF(B367&lt;&gt;0,(VLOOKUP(B367,'proje ve personel bilgileri'!$A$15:$B$1022,2,0))," ")</f>
        <v> </v>
      </c>
      <c r="E367" s="404"/>
      <c r="F367" s="231"/>
      <c r="G367" s="100"/>
      <c r="H367" s="100"/>
      <c r="I367" s="97" t="str">
        <f t="shared" si="20"/>
        <v> </v>
      </c>
      <c r="J367" s="98" t="str">
        <f>IF(B367&lt;&gt;0,(VLOOKUP(B367,'G011C'!$B$12:$V$38,20,0))," ")</f>
        <v> </v>
      </c>
      <c r="K367" s="99" t="str">
        <f t="shared" si="21"/>
        <v> </v>
      </c>
    </row>
    <row r="368" spans="1:11" ht="15.75" customHeight="1">
      <c r="A368" s="2">
        <v>190</v>
      </c>
      <c r="B368" s="405"/>
      <c r="C368" s="405"/>
      <c r="D368" s="404" t="str">
        <f>IF(B368&lt;&gt;0,(VLOOKUP(B368,'proje ve personel bilgileri'!$A$15:$B$1022,2,0))," ")</f>
        <v> </v>
      </c>
      <c r="E368" s="404"/>
      <c r="F368" s="231"/>
      <c r="G368" s="100"/>
      <c r="H368" s="100"/>
      <c r="I368" s="97" t="str">
        <f t="shared" si="20"/>
        <v> </v>
      </c>
      <c r="J368" s="98" t="str">
        <f>IF(B368&lt;&gt;0,(VLOOKUP(B368,'G011C'!$B$12:$V$38,20,0))," ")</f>
        <v> </v>
      </c>
      <c r="K368" s="99" t="str">
        <f t="shared" si="21"/>
        <v> </v>
      </c>
    </row>
    <row r="369" spans="1:11" ht="15.75" customHeight="1">
      <c r="A369" s="1">
        <v>191</v>
      </c>
      <c r="B369" s="405"/>
      <c r="C369" s="405"/>
      <c r="D369" s="404" t="str">
        <f>IF(B369&lt;&gt;0,(VLOOKUP(B369,'proje ve personel bilgileri'!$A$15:$B$1022,2,0))," ")</f>
        <v> </v>
      </c>
      <c r="E369" s="404"/>
      <c r="F369" s="231"/>
      <c r="G369" s="100"/>
      <c r="H369" s="100"/>
      <c r="I369" s="97" t="str">
        <f t="shared" si="20"/>
        <v> </v>
      </c>
      <c r="J369" s="98" t="str">
        <f>IF(B369&lt;&gt;0,(VLOOKUP(B369,'G011C'!$B$12:$V$38,20,0))," ")</f>
        <v> </v>
      </c>
      <c r="K369" s="99" t="str">
        <f t="shared" si="21"/>
        <v> </v>
      </c>
    </row>
    <row r="370" spans="1:11" ht="15.75" customHeight="1">
      <c r="A370" s="2">
        <v>192</v>
      </c>
      <c r="B370" s="405"/>
      <c r="C370" s="405"/>
      <c r="D370" s="404" t="str">
        <f>IF(B370&lt;&gt;0,(VLOOKUP(B370,'proje ve personel bilgileri'!$A$15:$B$1022,2,0))," ")</f>
        <v> </v>
      </c>
      <c r="E370" s="404"/>
      <c r="F370" s="231"/>
      <c r="G370" s="100"/>
      <c r="H370" s="100"/>
      <c r="I370" s="97" t="str">
        <f t="shared" si="20"/>
        <v> </v>
      </c>
      <c r="J370" s="98" t="str">
        <f>IF(B370&lt;&gt;0,(VLOOKUP(B370,'G011C'!$B$12:$V$38,20,0))," ")</f>
        <v> </v>
      </c>
      <c r="K370" s="99" t="str">
        <f t="shared" si="21"/>
        <v> </v>
      </c>
    </row>
    <row r="371" spans="1:11" ht="15.75" customHeight="1">
      <c r="A371" s="1">
        <v>193</v>
      </c>
      <c r="B371" s="405"/>
      <c r="C371" s="405"/>
      <c r="D371" s="404" t="str">
        <f>IF(B371&lt;&gt;0,(VLOOKUP(B371,'proje ve personel bilgileri'!$A$15:$B$1022,2,0))," ")</f>
        <v> </v>
      </c>
      <c r="E371" s="404"/>
      <c r="F371" s="231"/>
      <c r="G371" s="100"/>
      <c r="H371" s="100"/>
      <c r="I371" s="97" t="str">
        <f t="shared" si="20"/>
        <v> </v>
      </c>
      <c r="J371" s="98" t="str">
        <f>IF(B371&lt;&gt;0,(VLOOKUP(B371,'G011C'!$B$12:$V$38,20,0))," ")</f>
        <v> </v>
      </c>
      <c r="K371" s="99" t="str">
        <f t="shared" si="21"/>
        <v> </v>
      </c>
    </row>
    <row r="372" spans="1:11" ht="15.75" customHeight="1">
      <c r="A372" s="2">
        <v>194</v>
      </c>
      <c r="B372" s="405"/>
      <c r="C372" s="405"/>
      <c r="D372" s="404" t="str">
        <f>IF(B372&lt;&gt;0,(VLOOKUP(B372,'proje ve personel bilgileri'!$A$15:$B$1022,2,0))," ")</f>
        <v> </v>
      </c>
      <c r="E372" s="404"/>
      <c r="F372" s="231"/>
      <c r="G372" s="100"/>
      <c r="H372" s="100"/>
      <c r="I372" s="97" t="str">
        <f t="shared" si="20"/>
        <v> </v>
      </c>
      <c r="J372" s="98" t="str">
        <f>IF(B372&lt;&gt;0,(VLOOKUP(B372,'G011C'!$B$12:$V$38,20,0))," ")</f>
        <v> </v>
      </c>
      <c r="K372" s="99" t="str">
        <f t="shared" si="21"/>
        <v> </v>
      </c>
    </row>
    <row r="373" spans="1:11" ht="15.75" customHeight="1">
      <c r="A373" s="1">
        <v>195</v>
      </c>
      <c r="B373" s="405"/>
      <c r="C373" s="405"/>
      <c r="D373" s="404" t="str">
        <f>IF(B373&lt;&gt;0,(VLOOKUP(B373,'proje ve personel bilgileri'!$A$15:$B$1022,2,0))," ")</f>
        <v> </v>
      </c>
      <c r="E373" s="404"/>
      <c r="F373" s="231"/>
      <c r="G373" s="100"/>
      <c r="H373" s="100"/>
      <c r="I373" s="97" t="str">
        <f t="shared" si="20"/>
        <v> </v>
      </c>
      <c r="J373" s="98" t="str">
        <f>IF(B373&lt;&gt;0,(VLOOKUP(B373,'G011C'!$B$12:$V$38,20,0))," ")</f>
        <v> </v>
      </c>
      <c r="K373" s="99" t="str">
        <f t="shared" si="21"/>
        <v> </v>
      </c>
    </row>
    <row r="374" spans="1:11" ht="15.75" customHeight="1">
      <c r="A374" s="2">
        <v>196</v>
      </c>
      <c r="B374" s="405"/>
      <c r="C374" s="405"/>
      <c r="D374" s="404" t="str">
        <f>IF(B374&lt;&gt;0,(VLOOKUP(B374,'proje ve personel bilgileri'!$A$15:$B$1022,2,0))," ")</f>
        <v> </v>
      </c>
      <c r="E374" s="404"/>
      <c r="F374" s="231"/>
      <c r="G374" s="100"/>
      <c r="H374" s="100"/>
      <c r="I374" s="97" t="str">
        <f t="shared" si="20"/>
        <v> </v>
      </c>
      <c r="J374" s="98" t="str">
        <f>IF(B374&lt;&gt;0,(VLOOKUP(B374,'G011C'!$B$12:$V$38,20,0))," ")</f>
        <v> </v>
      </c>
      <c r="K374" s="99" t="str">
        <f t="shared" si="21"/>
        <v> </v>
      </c>
    </row>
    <row r="375" spans="1:11" ht="15.75" customHeight="1">
      <c r="A375" s="1">
        <v>197</v>
      </c>
      <c r="B375" s="405"/>
      <c r="C375" s="405"/>
      <c r="D375" s="404" t="str">
        <f>IF(B375&lt;&gt;0,(VLOOKUP(B375,'proje ve personel bilgileri'!$A$15:$B$1022,2,0))," ")</f>
        <v> </v>
      </c>
      <c r="E375" s="404"/>
      <c r="F375" s="231"/>
      <c r="G375" s="100"/>
      <c r="H375" s="100"/>
      <c r="I375" s="97" t="str">
        <f t="shared" si="20"/>
        <v> </v>
      </c>
      <c r="J375" s="98" t="str">
        <f>IF(B375&lt;&gt;0,(VLOOKUP(B375,'G011C'!$B$12:$V$38,20,0))," ")</f>
        <v> </v>
      </c>
      <c r="K375" s="99" t="str">
        <f t="shared" si="21"/>
        <v> </v>
      </c>
    </row>
    <row r="376" spans="1:11" ht="15" customHeight="1">
      <c r="A376" s="2">
        <v>198</v>
      </c>
      <c r="B376" s="405"/>
      <c r="C376" s="405"/>
      <c r="D376" s="404" t="str">
        <f>IF(B376&lt;&gt;0,(VLOOKUP(B376,'proje ve personel bilgileri'!$A$15:$B$1022,2,0))," ")</f>
        <v> </v>
      </c>
      <c r="E376" s="404"/>
      <c r="F376" s="231"/>
      <c r="G376" s="100"/>
      <c r="H376" s="100"/>
      <c r="I376" s="97" t="str">
        <f t="shared" si="20"/>
        <v> </v>
      </c>
      <c r="J376" s="98" t="str">
        <f>IF(B376&lt;&gt;0,(VLOOKUP(B376,'G011C'!$B$12:$V$38,20,0))," ")</f>
        <v> </v>
      </c>
      <c r="K376" s="99" t="str">
        <f t="shared" si="21"/>
        <v> </v>
      </c>
    </row>
    <row r="377" spans="1:11" ht="15.75" customHeight="1">
      <c r="A377" s="325" t="s">
        <v>123</v>
      </c>
      <c r="B377" s="406"/>
      <c r="C377" s="406"/>
      <c r="D377" s="406"/>
      <c r="E377" s="406"/>
      <c r="F377" s="406"/>
      <c r="G377" s="406"/>
      <c r="H377" s="406"/>
      <c r="I377" s="33">
        <f>SUM(I359:I376)</f>
        <v>0</v>
      </c>
      <c r="J377" s="30"/>
      <c r="K377" s="34">
        <f>IF(C356=C321,SUM(K359:K376)+K342,SUM(K359:K376))</f>
        <v>0</v>
      </c>
    </row>
    <row r="378" spans="1:11" ht="15.75" customHeight="1">
      <c r="A378" s="400" t="s">
        <v>124</v>
      </c>
      <c r="B378" s="401"/>
      <c r="C378" s="401"/>
      <c r="D378" s="401"/>
      <c r="E378" s="401"/>
      <c r="F378" s="401"/>
      <c r="G378" s="402"/>
      <c r="H378" s="31"/>
      <c r="I378" s="32"/>
      <c r="J378" s="32"/>
      <c r="K378" s="61">
        <f>SUM(K359:K376)+K343</f>
        <v>0</v>
      </c>
    </row>
    <row r="379" spans="1:11" ht="15" customHeight="1">
      <c r="A379" s="54"/>
      <c r="B379" s="54"/>
      <c r="C379" s="54"/>
      <c r="D379" s="54"/>
      <c r="E379" s="54"/>
      <c r="F379" s="54"/>
      <c r="G379" s="54"/>
      <c r="H379" s="54"/>
      <c r="I379" s="54"/>
      <c r="J379" s="54"/>
      <c r="K379" s="54"/>
    </row>
    <row r="380" ht="15" customHeight="1">
      <c r="A380" s="48"/>
    </row>
    <row r="381" spans="1:11" ht="15" customHeight="1">
      <c r="A381" s="403" t="s">
        <v>125</v>
      </c>
      <c r="B381" s="403"/>
      <c r="C381" s="403"/>
      <c r="D381" s="403"/>
      <c r="E381" s="403"/>
      <c r="F381" s="403"/>
      <c r="G381" s="403"/>
      <c r="H381" s="403"/>
      <c r="I381" s="403"/>
      <c r="J381" s="403"/>
      <c r="K381" s="403"/>
    </row>
    <row r="382" ht="15" customHeight="1">
      <c r="A382" s="48"/>
    </row>
    <row r="383" ht="15" customHeight="1">
      <c r="A383" s="49"/>
    </row>
    <row r="384" spans="1:10" ht="15" customHeight="1">
      <c r="A384" s="233" t="s">
        <v>65</v>
      </c>
      <c r="E384" s="233" t="s">
        <v>66</v>
      </c>
      <c r="G384" s="233" t="s">
        <v>67</v>
      </c>
      <c r="J384" s="70" t="s">
        <v>82</v>
      </c>
    </row>
    <row r="386" spans="1:11" ht="15.75" customHeight="1">
      <c r="A386" s="324" t="s">
        <v>111</v>
      </c>
      <c r="B386" s="412"/>
      <c r="C386" s="412"/>
      <c r="D386" s="412"/>
      <c r="E386" s="412"/>
      <c r="F386" s="412"/>
      <c r="G386" s="412"/>
      <c r="H386" s="412"/>
      <c r="I386" s="412"/>
      <c r="J386" s="412"/>
      <c r="K386" s="412"/>
    </row>
    <row r="387" spans="1:11" ht="15" customHeight="1">
      <c r="A387" s="66"/>
      <c r="B387" s="66"/>
      <c r="C387" s="66"/>
      <c r="D387" s="66"/>
      <c r="E387" s="66"/>
      <c r="F387" s="72">
        <f>'proje ve personel bilgileri'!$B$11</f>
        <v>1</v>
      </c>
      <c r="G387" s="163" t="s">
        <v>235</v>
      </c>
      <c r="H387" s="163"/>
      <c r="I387" s="66"/>
      <c r="J387" s="66"/>
      <c r="K387" s="66"/>
    </row>
    <row r="388" ht="18.75" customHeight="1">
      <c r="K388" s="4" t="s">
        <v>112</v>
      </c>
    </row>
    <row r="389" spans="1:11" ht="15.75" customHeight="1">
      <c r="A389" s="407" t="s">
        <v>2</v>
      </c>
      <c r="B389" s="408"/>
      <c r="C389" s="329">
        <f>'proje ve personel bilgileri'!$B$2</f>
        <v>0</v>
      </c>
      <c r="D389" s="330"/>
      <c r="E389" s="330"/>
      <c r="F389" s="330"/>
      <c r="G389" s="330"/>
      <c r="H389" s="330"/>
      <c r="I389" s="330"/>
      <c r="J389" s="330"/>
      <c r="K389" s="331"/>
    </row>
    <row r="390" spans="1:11" ht="15.75" customHeight="1">
      <c r="A390" s="407" t="s">
        <v>113</v>
      </c>
      <c r="B390" s="408"/>
      <c r="C390" s="329">
        <f>'proje ve personel bilgileri'!$B$3</f>
        <v>0</v>
      </c>
      <c r="D390" s="330"/>
      <c r="E390" s="330"/>
      <c r="F390" s="330"/>
      <c r="G390" s="330"/>
      <c r="H390" s="330"/>
      <c r="I390" s="330"/>
      <c r="J390" s="330"/>
      <c r="K390" s="331"/>
    </row>
    <row r="391" spans="1:11" ht="15.75" customHeight="1">
      <c r="A391" s="407" t="s">
        <v>114</v>
      </c>
      <c r="B391" s="408"/>
      <c r="C391" s="409"/>
      <c r="D391" s="410"/>
      <c r="E391" s="407"/>
      <c r="F391" s="411"/>
      <c r="G391" s="411"/>
      <c r="H391" s="411"/>
      <c r="I391" s="411"/>
      <c r="J391" s="411"/>
      <c r="K391" s="408"/>
    </row>
    <row r="392" spans="1:11" ht="30" customHeight="1">
      <c r="A392" s="413" t="s">
        <v>51</v>
      </c>
      <c r="B392" s="314" t="s">
        <v>9</v>
      </c>
      <c r="C392" s="315"/>
      <c r="D392" s="314" t="s">
        <v>115</v>
      </c>
      <c r="E392" s="315"/>
      <c r="F392" s="413" t="s">
        <v>11</v>
      </c>
      <c r="G392" s="413" t="s">
        <v>116</v>
      </c>
      <c r="H392" s="413" t="s">
        <v>117</v>
      </c>
      <c r="I392" s="413" t="s">
        <v>118</v>
      </c>
      <c r="J392" s="232" t="s">
        <v>119</v>
      </c>
      <c r="K392" s="230" t="s">
        <v>120</v>
      </c>
    </row>
    <row r="393" spans="1:11" ht="30.75" customHeight="1">
      <c r="A393" s="414"/>
      <c r="B393" s="319"/>
      <c r="C393" s="320"/>
      <c r="D393" s="319" t="s">
        <v>121</v>
      </c>
      <c r="E393" s="320"/>
      <c r="F393" s="414"/>
      <c r="G393" s="414"/>
      <c r="H393" s="414"/>
      <c r="I393" s="414"/>
      <c r="J393" s="230" t="s">
        <v>122</v>
      </c>
      <c r="K393" s="230" t="s">
        <v>62</v>
      </c>
    </row>
    <row r="394" spans="1:11" ht="15.75" customHeight="1">
      <c r="A394" s="1">
        <v>199</v>
      </c>
      <c r="B394" s="415"/>
      <c r="C394" s="415"/>
      <c r="D394" s="404" t="str">
        <f>IF(B394&lt;&gt;0,(VLOOKUP(B394,'proje ve personel bilgileri'!$A$15:$B$1022,2,0))," ")</f>
        <v> </v>
      </c>
      <c r="E394" s="404"/>
      <c r="F394" s="231"/>
      <c r="G394" s="96"/>
      <c r="H394" s="96"/>
      <c r="I394" s="97" t="str">
        <f aca="true" t="shared" si="22" ref="I394:I411">IF(B394&lt;&gt;0,(G394*H394)," ")</f>
        <v> </v>
      </c>
      <c r="J394" s="98" t="str">
        <f>IF(B394&lt;&gt;0,(VLOOKUP(B394,'G011C'!$B$12:$V$38,20,0))," ")</f>
        <v> </v>
      </c>
      <c r="K394" s="99" t="str">
        <f aca="true" t="shared" si="23" ref="K394:K411">IF(B394&lt;&gt;0,(I394*J394)," ")</f>
        <v> </v>
      </c>
    </row>
    <row r="395" spans="1:11" ht="15.75" customHeight="1">
      <c r="A395" s="2">
        <v>200</v>
      </c>
      <c r="B395" s="405"/>
      <c r="C395" s="405"/>
      <c r="D395" s="404" t="str">
        <f>IF(B395&lt;&gt;0,(VLOOKUP(B395,'proje ve personel bilgileri'!$A$15:$B$1022,2,0))," ")</f>
        <v> </v>
      </c>
      <c r="E395" s="404"/>
      <c r="F395" s="231"/>
      <c r="G395" s="100"/>
      <c r="H395" s="100"/>
      <c r="I395" s="97" t="str">
        <f t="shared" si="22"/>
        <v> </v>
      </c>
      <c r="J395" s="98" t="str">
        <f>IF(B395&lt;&gt;0,(VLOOKUP(B395,'G011C'!$B$12:$V$38,20,0))," ")</f>
        <v> </v>
      </c>
      <c r="K395" s="99" t="str">
        <f t="shared" si="23"/>
        <v> </v>
      </c>
    </row>
    <row r="396" spans="1:11" ht="15.75" customHeight="1">
      <c r="A396" s="1">
        <v>201</v>
      </c>
      <c r="B396" s="405"/>
      <c r="C396" s="405"/>
      <c r="D396" s="404" t="str">
        <f>IF(B396&lt;&gt;0,(VLOOKUP(B396,'proje ve personel bilgileri'!$A$15:$B$1022,2,0))," ")</f>
        <v> </v>
      </c>
      <c r="E396" s="404"/>
      <c r="F396" s="231"/>
      <c r="G396" s="100"/>
      <c r="H396" s="100"/>
      <c r="I396" s="97" t="str">
        <f t="shared" si="22"/>
        <v> </v>
      </c>
      <c r="J396" s="98" t="str">
        <f>IF(B396&lt;&gt;0,(VLOOKUP(B396,'G011C'!$B$12:$V$38,20,0))," ")</f>
        <v> </v>
      </c>
      <c r="K396" s="99" t="str">
        <f t="shared" si="23"/>
        <v> </v>
      </c>
    </row>
    <row r="397" spans="1:11" ht="15.75" customHeight="1">
      <c r="A397" s="2">
        <v>202</v>
      </c>
      <c r="B397" s="405"/>
      <c r="C397" s="405"/>
      <c r="D397" s="404" t="str">
        <f>IF(B397&lt;&gt;0,(VLOOKUP(B397,'proje ve personel bilgileri'!$A$15:$B$1022,2,0))," ")</f>
        <v> </v>
      </c>
      <c r="E397" s="404"/>
      <c r="F397" s="231"/>
      <c r="G397" s="100"/>
      <c r="H397" s="100"/>
      <c r="I397" s="97" t="str">
        <f t="shared" si="22"/>
        <v> </v>
      </c>
      <c r="J397" s="98" t="str">
        <f>IF(B397&lt;&gt;0,(VLOOKUP(B397,'G011C'!$B$12:$V$38,20,0))," ")</f>
        <v> </v>
      </c>
      <c r="K397" s="99" t="str">
        <f t="shared" si="23"/>
        <v> </v>
      </c>
    </row>
    <row r="398" spans="1:11" ht="15.75" customHeight="1">
      <c r="A398" s="1">
        <v>203</v>
      </c>
      <c r="B398" s="405"/>
      <c r="C398" s="405"/>
      <c r="D398" s="404" t="str">
        <f>IF(B398&lt;&gt;0,(VLOOKUP(B398,'proje ve personel bilgileri'!$A$15:$B$1022,2,0))," ")</f>
        <v> </v>
      </c>
      <c r="E398" s="404"/>
      <c r="F398" s="231"/>
      <c r="G398" s="100"/>
      <c r="H398" s="100"/>
      <c r="I398" s="97" t="str">
        <f t="shared" si="22"/>
        <v> </v>
      </c>
      <c r="J398" s="98" t="str">
        <f>IF(B398&lt;&gt;0,(VLOOKUP(B398,'G011C'!$B$12:$V$38,20,0))," ")</f>
        <v> </v>
      </c>
      <c r="K398" s="99" t="str">
        <f t="shared" si="23"/>
        <v> </v>
      </c>
    </row>
    <row r="399" spans="1:11" ht="15.75" customHeight="1">
      <c r="A399" s="2">
        <v>204</v>
      </c>
      <c r="B399" s="405"/>
      <c r="C399" s="405"/>
      <c r="D399" s="404" t="str">
        <f>IF(B399&lt;&gt;0,(VLOOKUP(B399,'proje ve personel bilgileri'!$A$15:$B$1022,2,0))," ")</f>
        <v> </v>
      </c>
      <c r="E399" s="404"/>
      <c r="F399" s="231"/>
      <c r="G399" s="100"/>
      <c r="H399" s="100"/>
      <c r="I399" s="97" t="str">
        <f t="shared" si="22"/>
        <v> </v>
      </c>
      <c r="J399" s="98" t="str">
        <f>IF(B399&lt;&gt;0,(VLOOKUP(B399,'G011C'!$B$12:$V$38,20,0))," ")</f>
        <v> </v>
      </c>
      <c r="K399" s="99" t="str">
        <f t="shared" si="23"/>
        <v> </v>
      </c>
    </row>
    <row r="400" spans="1:11" ht="15.75" customHeight="1">
      <c r="A400" s="1">
        <v>205</v>
      </c>
      <c r="B400" s="405"/>
      <c r="C400" s="405"/>
      <c r="D400" s="404" t="str">
        <f>IF(B400&lt;&gt;0,(VLOOKUP(B400,'proje ve personel bilgileri'!$A$15:$B$1022,2,0))," ")</f>
        <v> </v>
      </c>
      <c r="E400" s="404"/>
      <c r="F400" s="231"/>
      <c r="G400" s="100"/>
      <c r="H400" s="100"/>
      <c r="I400" s="97" t="str">
        <f t="shared" si="22"/>
        <v> </v>
      </c>
      <c r="J400" s="98" t="str">
        <f>IF(B400&lt;&gt;0,(VLOOKUP(B400,'G011C'!$B$12:$V$38,20,0))," ")</f>
        <v> </v>
      </c>
      <c r="K400" s="99" t="str">
        <f t="shared" si="23"/>
        <v> </v>
      </c>
    </row>
    <row r="401" spans="1:11" ht="15.75" customHeight="1">
      <c r="A401" s="2">
        <v>206</v>
      </c>
      <c r="B401" s="405"/>
      <c r="C401" s="405"/>
      <c r="D401" s="404" t="str">
        <f>IF(B401&lt;&gt;0,(VLOOKUP(B401,'proje ve personel bilgileri'!$A$15:$B$1022,2,0))," ")</f>
        <v> </v>
      </c>
      <c r="E401" s="404"/>
      <c r="F401" s="231"/>
      <c r="G401" s="100"/>
      <c r="H401" s="100"/>
      <c r="I401" s="97" t="str">
        <f t="shared" si="22"/>
        <v> </v>
      </c>
      <c r="J401" s="98" t="str">
        <f>IF(B401&lt;&gt;0,(VLOOKUP(B401,'G011C'!$B$12:$V$38,20,0))," ")</f>
        <v> </v>
      </c>
      <c r="K401" s="99" t="str">
        <f t="shared" si="23"/>
        <v> </v>
      </c>
    </row>
    <row r="402" spans="1:11" ht="15.75" customHeight="1">
      <c r="A402" s="1">
        <v>207</v>
      </c>
      <c r="B402" s="405"/>
      <c r="C402" s="405"/>
      <c r="D402" s="404" t="str">
        <f>IF(B402&lt;&gt;0,(VLOOKUP(B402,'proje ve personel bilgileri'!$A$15:$B$1022,2,0))," ")</f>
        <v> </v>
      </c>
      <c r="E402" s="404"/>
      <c r="F402" s="231"/>
      <c r="G402" s="100"/>
      <c r="H402" s="100"/>
      <c r="I402" s="97" t="str">
        <f t="shared" si="22"/>
        <v> </v>
      </c>
      <c r="J402" s="98" t="str">
        <f>IF(B402&lt;&gt;0,(VLOOKUP(B402,'G011C'!$B$12:$V$38,20,0))," ")</f>
        <v> </v>
      </c>
      <c r="K402" s="99" t="str">
        <f t="shared" si="23"/>
        <v> </v>
      </c>
    </row>
    <row r="403" spans="1:11" ht="15.75" customHeight="1">
      <c r="A403" s="2">
        <v>208</v>
      </c>
      <c r="B403" s="405"/>
      <c r="C403" s="405"/>
      <c r="D403" s="404" t="str">
        <f>IF(B403&lt;&gt;0,(VLOOKUP(B403,'proje ve personel bilgileri'!$A$15:$B$1022,2,0))," ")</f>
        <v> </v>
      </c>
      <c r="E403" s="404"/>
      <c r="F403" s="231"/>
      <c r="G403" s="100"/>
      <c r="H403" s="100"/>
      <c r="I403" s="97" t="str">
        <f t="shared" si="22"/>
        <v> </v>
      </c>
      <c r="J403" s="98" t="str">
        <f>IF(B403&lt;&gt;0,(VLOOKUP(B403,'G011C'!$B$12:$V$38,20,0))," ")</f>
        <v> </v>
      </c>
      <c r="K403" s="99" t="str">
        <f t="shared" si="23"/>
        <v> </v>
      </c>
    </row>
    <row r="404" spans="1:11" ht="15.75" customHeight="1">
      <c r="A404" s="1">
        <v>209</v>
      </c>
      <c r="B404" s="405"/>
      <c r="C404" s="405"/>
      <c r="D404" s="404" t="str">
        <f>IF(B404&lt;&gt;0,(VLOOKUP(B404,'proje ve personel bilgileri'!$A$15:$B$1022,2,0))," ")</f>
        <v> </v>
      </c>
      <c r="E404" s="404"/>
      <c r="F404" s="231"/>
      <c r="G404" s="100"/>
      <c r="H404" s="100"/>
      <c r="I404" s="97" t="str">
        <f t="shared" si="22"/>
        <v> </v>
      </c>
      <c r="J404" s="98" t="str">
        <f>IF(B404&lt;&gt;0,(VLOOKUP(B404,'G011C'!$B$12:$V$38,20,0))," ")</f>
        <v> </v>
      </c>
      <c r="K404" s="99" t="str">
        <f t="shared" si="23"/>
        <v> </v>
      </c>
    </row>
    <row r="405" spans="1:11" ht="15.75" customHeight="1">
      <c r="A405" s="2">
        <v>210</v>
      </c>
      <c r="B405" s="405"/>
      <c r="C405" s="405"/>
      <c r="D405" s="404" t="str">
        <f>IF(B405&lt;&gt;0,(VLOOKUP(B405,'proje ve personel bilgileri'!$A$15:$B$1022,2,0))," ")</f>
        <v> </v>
      </c>
      <c r="E405" s="404"/>
      <c r="F405" s="231"/>
      <c r="G405" s="100"/>
      <c r="H405" s="100"/>
      <c r="I405" s="97" t="str">
        <f t="shared" si="22"/>
        <v> </v>
      </c>
      <c r="J405" s="98" t="str">
        <f>IF(B405&lt;&gt;0,(VLOOKUP(B405,'G011C'!$B$12:$V$38,20,0))," ")</f>
        <v> </v>
      </c>
      <c r="K405" s="99" t="str">
        <f t="shared" si="23"/>
        <v> </v>
      </c>
    </row>
    <row r="406" spans="1:11" ht="15.75" customHeight="1">
      <c r="A406" s="1">
        <v>211</v>
      </c>
      <c r="B406" s="405"/>
      <c r="C406" s="405"/>
      <c r="D406" s="404" t="str">
        <f>IF(B406&lt;&gt;0,(VLOOKUP(B406,'proje ve personel bilgileri'!$A$15:$B$1022,2,0))," ")</f>
        <v> </v>
      </c>
      <c r="E406" s="404"/>
      <c r="F406" s="231"/>
      <c r="G406" s="100"/>
      <c r="H406" s="100"/>
      <c r="I406" s="97" t="str">
        <f t="shared" si="22"/>
        <v> </v>
      </c>
      <c r="J406" s="98" t="str">
        <f>IF(B406&lt;&gt;0,(VLOOKUP(B406,'G011C'!$B$12:$V$38,20,0))," ")</f>
        <v> </v>
      </c>
      <c r="K406" s="99" t="str">
        <f t="shared" si="23"/>
        <v> </v>
      </c>
    </row>
    <row r="407" spans="1:11" ht="15.75" customHeight="1">
      <c r="A407" s="2">
        <v>212</v>
      </c>
      <c r="B407" s="405"/>
      <c r="C407" s="405"/>
      <c r="D407" s="404" t="str">
        <f>IF(B407&lt;&gt;0,(VLOOKUP(B407,'proje ve personel bilgileri'!$A$15:$B$1022,2,0))," ")</f>
        <v> </v>
      </c>
      <c r="E407" s="404"/>
      <c r="F407" s="231"/>
      <c r="G407" s="100"/>
      <c r="H407" s="100"/>
      <c r="I407" s="97" t="str">
        <f t="shared" si="22"/>
        <v> </v>
      </c>
      <c r="J407" s="98" t="str">
        <f>IF(B407&lt;&gt;0,(VLOOKUP(B407,'G011C'!$B$12:$V$38,20,0))," ")</f>
        <v> </v>
      </c>
      <c r="K407" s="99" t="str">
        <f t="shared" si="23"/>
        <v> </v>
      </c>
    </row>
    <row r="408" spans="1:11" ht="15.75" customHeight="1">
      <c r="A408" s="1">
        <v>213</v>
      </c>
      <c r="B408" s="405"/>
      <c r="C408" s="405"/>
      <c r="D408" s="404" t="str">
        <f>IF(B408&lt;&gt;0,(VLOOKUP(B408,'proje ve personel bilgileri'!$A$15:$B$1022,2,0))," ")</f>
        <v> </v>
      </c>
      <c r="E408" s="404"/>
      <c r="F408" s="231"/>
      <c r="G408" s="100"/>
      <c r="H408" s="100"/>
      <c r="I408" s="97" t="str">
        <f t="shared" si="22"/>
        <v> </v>
      </c>
      <c r="J408" s="98" t="str">
        <f>IF(B408&lt;&gt;0,(VLOOKUP(B408,'G011C'!$B$12:$V$38,20,0))," ")</f>
        <v> </v>
      </c>
      <c r="K408" s="99" t="str">
        <f t="shared" si="23"/>
        <v> </v>
      </c>
    </row>
    <row r="409" spans="1:11" ht="15.75" customHeight="1">
      <c r="A409" s="2">
        <v>214</v>
      </c>
      <c r="B409" s="405"/>
      <c r="C409" s="405"/>
      <c r="D409" s="404" t="str">
        <f>IF(B409&lt;&gt;0,(VLOOKUP(B409,'proje ve personel bilgileri'!$A$15:$B$1022,2,0))," ")</f>
        <v> </v>
      </c>
      <c r="E409" s="404"/>
      <c r="F409" s="231"/>
      <c r="G409" s="100"/>
      <c r="H409" s="100"/>
      <c r="I409" s="97" t="str">
        <f t="shared" si="22"/>
        <v> </v>
      </c>
      <c r="J409" s="98" t="str">
        <f>IF(B409&lt;&gt;0,(VLOOKUP(B409,'G011C'!$B$12:$V$38,20,0))," ")</f>
        <v> </v>
      </c>
      <c r="K409" s="99" t="str">
        <f t="shared" si="23"/>
        <v> </v>
      </c>
    </row>
    <row r="410" spans="1:11" ht="15.75" customHeight="1">
      <c r="A410" s="1">
        <v>215</v>
      </c>
      <c r="B410" s="405"/>
      <c r="C410" s="405"/>
      <c r="D410" s="404" t="str">
        <f>IF(B410&lt;&gt;0,(VLOOKUP(B410,'proje ve personel bilgileri'!$A$15:$B$1022,2,0))," ")</f>
        <v> </v>
      </c>
      <c r="E410" s="404"/>
      <c r="F410" s="231"/>
      <c r="G410" s="100"/>
      <c r="H410" s="100"/>
      <c r="I410" s="97" t="str">
        <f t="shared" si="22"/>
        <v> </v>
      </c>
      <c r="J410" s="98" t="str">
        <f>IF(B410&lt;&gt;0,(VLOOKUP(B410,'G011C'!$B$12:$V$38,20,0))," ")</f>
        <v> </v>
      </c>
      <c r="K410" s="99" t="str">
        <f t="shared" si="23"/>
        <v> </v>
      </c>
    </row>
    <row r="411" spans="1:11" ht="15" customHeight="1">
      <c r="A411" s="2">
        <v>216</v>
      </c>
      <c r="B411" s="405"/>
      <c r="C411" s="405"/>
      <c r="D411" s="404" t="str">
        <f>IF(B411&lt;&gt;0,(VLOOKUP(B411,'proje ve personel bilgileri'!$A$15:$B$1022,2,0))," ")</f>
        <v> </v>
      </c>
      <c r="E411" s="404"/>
      <c r="F411" s="231"/>
      <c r="G411" s="100"/>
      <c r="H411" s="100"/>
      <c r="I411" s="97" t="str">
        <f t="shared" si="22"/>
        <v> </v>
      </c>
      <c r="J411" s="98" t="str">
        <f>IF(B411&lt;&gt;0,(VLOOKUP(B411,'G011C'!$B$12:$V$38,20,0))," ")</f>
        <v> </v>
      </c>
      <c r="K411" s="99" t="str">
        <f t="shared" si="23"/>
        <v> </v>
      </c>
    </row>
    <row r="412" spans="1:11" ht="15.75" customHeight="1">
      <c r="A412" s="325" t="s">
        <v>123</v>
      </c>
      <c r="B412" s="406"/>
      <c r="C412" s="406"/>
      <c r="D412" s="406"/>
      <c r="E412" s="406"/>
      <c r="F412" s="406"/>
      <c r="G412" s="406"/>
      <c r="H412" s="406"/>
      <c r="I412" s="33">
        <f>SUM(I394:I411)</f>
        <v>0</v>
      </c>
      <c r="J412" s="30"/>
      <c r="K412" s="34">
        <f>IF(C391=C356,SUM(K394:K411)+K377,SUM(K394:K411))</f>
        <v>0</v>
      </c>
    </row>
    <row r="413" spans="1:11" ht="15.75" customHeight="1">
      <c r="A413" s="400" t="s">
        <v>124</v>
      </c>
      <c r="B413" s="401"/>
      <c r="C413" s="401"/>
      <c r="D413" s="401"/>
      <c r="E413" s="401"/>
      <c r="F413" s="401"/>
      <c r="G413" s="402"/>
      <c r="H413" s="31"/>
      <c r="I413" s="32"/>
      <c r="J413" s="32"/>
      <c r="K413" s="61">
        <f>SUM(K394:K411)+K378</f>
        <v>0</v>
      </c>
    </row>
    <row r="414" spans="1:11" ht="15" customHeight="1">
      <c r="A414" s="54"/>
      <c r="B414" s="54"/>
      <c r="C414" s="54"/>
      <c r="D414" s="54"/>
      <c r="E414" s="54"/>
      <c r="F414" s="54"/>
      <c r="G414" s="54"/>
      <c r="H414" s="54"/>
      <c r="I414" s="54"/>
      <c r="J414" s="54"/>
      <c r="K414" s="54"/>
    </row>
    <row r="415" ht="15" customHeight="1">
      <c r="A415" s="48"/>
    </row>
    <row r="416" spans="1:11" ht="15" customHeight="1">
      <c r="A416" s="403" t="s">
        <v>125</v>
      </c>
      <c r="B416" s="403"/>
      <c r="C416" s="403"/>
      <c r="D416" s="403"/>
      <c r="E416" s="403"/>
      <c r="F416" s="403"/>
      <c r="G416" s="403"/>
      <c r="H416" s="403"/>
      <c r="I416" s="403"/>
      <c r="J416" s="403"/>
      <c r="K416" s="403"/>
    </row>
    <row r="417" ht="15" customHeight="1">
      <c r="A417" s="48"/>
    </row>
    <row r="418" ht="15" customHeight="1">
      <c r="A418" s="49"/>
    </row>
    <row r="419" spans="1:10" ht="15" customHeight="1">
      <c r="A419" s="233" t="s">
        <v>65</v>
      </c>
      <c r="E419" s="233" t="s">
        <v>66</v>
      </c>
      <c r="G419" s="233" t="s">
        <v>67</v>
      </c>
      <c r="J419" s="70" t="s">
        <v>82</v>
      </c>
    </row>
    <row r="421" spans="1:11" ht="15.75" customHeight="1">
      <c r="A421" s="324" t="s">
        <v>111</v>
      </c>
      <c r="B421" s="412"/>
      <c r="C421" s="412"/>
      <c r="D421" s="412"/>
      <c r="E421" s="412"/>
      <c r="F421" s="412"/>
      <c r="G421" s="412"/>
      <c r="H421" s="412"/>
      <c r="I421" s="412"/>
      <c r="J421" s="412"/>
      <c r="K421" s="412"/>
    </row>
    <row r="422" spans="1:11" ht="15" customHeight="1">
      <c r="A422" s="66"/>
      <c r="B422" s="66"/>
      <c r="C422" s="66"/>
      <c r="D422" s="66"/>
      <c r="E422" s="66"/>
      <c r="F422" s="72">
        <f>'proje ve personel bilgileri'!$B$11</f>
        <v>1</v>
      </c>
      <c r="G422" s="163" t="s">
        <v>235</v>
      </c>
      <c r="H422" s="163"/>
      <c r="I422" s="66"/>
      <c r="J422" s="66"/>
      <c r="K422" s="66"/>
    </row>
    <row r="423" ht="18.75" customHeight="1">
      <c r="K423" s="4" t="s">
        <v>112</v>
      </c>
    </row>
    <row r="424" spans="1:11" ht="15.75" customHeight="1">
      <c r="A424" s="407" t="s">
        <v>2</v>
      </c>
      <c r="B424" s="408"/>
      <c r="C424" s="329">
        <f>'proje ve personel bilgileri'!$B$2</f>
        <v>0</v>
      </c>
      <c r="D424" s="330"/>
      <c r="E424" s="330"/>
      <c r="F424" s="330"/>
      <c r="G424" s="330"/>
      <c r="H424" s="330"/>
      <c r="I424" s="330"/>
      <c r="J424" s="330"/>
      <c r="K424" s="331"/>
    </row>
    <row r="425" spans="1:11" ht="15.75" customHeight="1">
      <c r="A425" s="407" t="s">
        <v>113</v>
      </c>
      <c r="B425" s="408"/>
      <c r="C425" s="329">
        <f>'proje ve personel bilgileri'!$B$3</f>
        <v>0</v>
      </c>
      <c r="D425" s="330"/>
      <c r="E425" s="330"/>
      <c r="F425" s="330"/>
      <c r="G425" s="330"/>
      <c r="H425" s="330"/>
      <c r="I425" s="330"/>
      <c r="J425" s="330"/>
      <c r="K425" s="331"/>
    </row>
    <row r="426" spans="1:11" ht="15.75" customHeight="1">
      <c r="A426" s="407" t="s">
        <v>114</v>
      </c>
      <c r="B426" s="408"/>
      <c r="C426" s="409"/>
      <c r="D426" s="410"/>
      <c r="E426" s="407"/>
      <c r="F426" s="411"/>
      <c r="G426" s="411"/>
      <c r="H426" s="411"/>
      <c r="I426" s="411"/>
      <c r="J426" s="411"/>
      <c r="K426" s="408"/>
    </row>
    <row r="427" spans="1:11" ht="30" customHeight="1">
      <c r="A427" s="413" t="s">
        <v>51</v>
      </c>
      <c r="B427" s="314" t="s">
        <v>9</v>
      </c>
      <c r="C427" s="315"/>
      <c r="D427" s="314" t="s">
        <v>115</v>
      </c>
      <c r="E427" s="315"/>
      <c r="F427" s="413" t="s">
        <v>11</v>
      </c>
      <c r="G427" s="413" t="s">
        <v>116</v>
      </c>
      <c r="H427" s="413" t="s">
        <v>117</v>
      </c>
      <c r="I427" s="413" t="s">
        <v>118</v>
      </c>
      <c r="J427" s="232" t="s">
        <v>119</v>
      </c>
      <c r="K427" s="230" t="s">
        <v>120</v>
      </c>
    </row>
    <row r="428" spans="1:11" ht="30.75" customHeight="1">
      <c r="A428" s="414"/>
      <c r="B428" s="319"/>
      <c r="C428" s="320"/>
      <c r="D428" s="319" t="s">
        <v>121</v>
      </c>
      <c r="E428" s="320"/>
      <c r="F428" s="414"/>
      <c r="G428" s="414"/>
      <c r="H428" s="414"/>
      <c r="I428" s="414"/>
      <c r="J428" s="230" t="s">
        <v>122</v>
      </c>
      <c r="K428" s="230" t="s">
        <v>62</v>
      </c>
    </row>
    <row r="429" spans="1:11" ht="15.75" customHeight="1">
      <c r="A429" s="1">
        <v>217</v>
      </c>
      <c r="B429" s="415"/>
      <c r="C429" s="415"/>
      <c r="D429" s="404" t="str">
        <f>IF(B429&lt;&gt;0,(VLOOKUP(B429,'proje ve personel bilgileri'!$A$15:$B$1022,2,0))," ")</f>
        <v> </v>
      </c>
      <c r="E429" s="404"/>
      <c r="F429" s="231"/>
      <c r="G429" s="96"/>
      <c r="H429" s="96"/>
      <c r="I429" s="97" t="str">
        <f aca="true" t="shared" si="24" ref="I429:I446">IF(B429&lt;&gt;0,(G429*H429)," ")</f>
        <v> </v>
      </c>
      <c r="J429" s="98" t="str">
        <f>IF(B429&lt;&gt;0,(VLOOKUP(B429,'G011C'!$B$12:$V$38,20,0))," ")</f>
        <v> </v>
      </c>
      <c r="K429" s="99" t="str">
        <f aca="true" t="shared" si="25" ref="K429:K446">IF(B429&lt;&gt;0,(I429*J429)," ")</f>
        <v> </v>
      </c>
    </row>
    <row r="430" spans="1:11" ht="15.75" customHeight="1">
      <c r="A430" s="2">
        <v>218</v>
      </c>
      <c r="B430" s="405"/>
      <c r="C430" s="405"/>
      <c r="D430" s="404" t="str">
        <f>IF(B430&lt;&gt;0,(VLOOKUP(B430,'proje ve personel bilgileri'!$A$15:$B$1022,2,0))," ")</f>
        <v> </v>
      </c>
      <c r="E430" s="404"/>
      <c r="F430" s="231"/>
      <c r="G430" s="100"/>
      <c r="H430" s="100"/>
      <c r="I430" s="97" t="str">
        <f t="shared" si="24"/>
        <v> </v>
      </c>
      <c r="J430" s="98" t="str">
        <f>IF(B430&lt;&gt;0,(VLOOKUP(B430,'G011C'!$B$12:$V$38,20,0))," ")</f>
        <v> </v>
      </c>
      <c r="K430" s="99" t="str">
        <f t="shared" si="25"/>
        <v> </v>
      </c>
    </row>
    <row r="431" spans="1:11" ht="15.75" customHeight="1">
      <c r="A431" s="1">
        <v>219</v>
      </c>
      <c r="B431" s="405"/>
      <c r="C431" s="405"/>
      <c r="D431" s="404" t="str">
        <f>IF(B431&lt;&gt;0,(VLOOKUP(B431,'proje ve personel bilgileri'!$A$15:$B$1022,2,0))," ")</f>
        <v> </v>
      </c>
      <c r="E431" s="404"/>
      <c r="F431" s="231"/>
      <c r="G431" s="100"/>
      <c r="H431" s="100"/>
      <c r="I431" s="97" t="str">
        <f t="shared" si="24"/>
        <v> </v>
      </c>
      <c r="J431" s="98" t="str">
        <f>IF(B431&lt;&gt;0,(VLOOKUP(B431,'G011C'!$B$12:$V$38,20,0))," ")</f>
        <v> </v>
      </c>
      <c r="K431" s="99" t="str">
        <f t="shared" si="25"/>
        <v> </v>
      </c>
    </row>
    <row r="432" spans="1:11" ht="15.75" customHeight="1">
      <c r="A432" s="2">
        <v>220</v>
      </c>
      <c r="B432" s="405"/>
      <c r="C432" s="405"/>
      <c r="D432" s="404" t="str">
        <f>IF(B432&lt;&gt;0,(VLOOKUP(B432,'proje ve personel bilgileri'!$A$15:$B$1022,2,0))," ")</f>
        <v> </v>
      </c>
      <c r="E432" s="404"/>
      <c r="F432" s="231"/>
      <c r="G432" s="100"/>
      <c r="H432" s="100"/>
      <c r="I432" s="97" t="str">
        <f t="shared" si="24"/>
        <v> </v>
      </c>
      <c r="J432" s="98" t="str">
        <f>IF(B432&lt;&gt;0,(VLOOKUP(B432,'G011C'!$B$12:$V$38,20,0))," ")</f>
        <v> </v>
      </c>
      <c r="K432" s="99" t="str">
        <f t="shared" si="25"/>
        <v> </v>
      </c>
    </row>
    <row r="433" spans="1:11" ht="15.75" customHeight="1">
      <c r="A433" s="1">
        <v>221</v>
      </c>
      <c r="B433" s="405"/>
      <c r="C433" s="405"/>
      <c r="D433" s="404" t="str">
        <f>IF(B433&lt;&gt;0,(VLOOKUP(B433,'proje ve personel bilgileri'!$A$15:$B$1022,2,0))," ")</f>
        <v> </v>
      </c>
      <c r="E433" s="404"/>
      <c r="F433" s="231"/>
      <c r="G433" s="100"/>
      <c r="H433" s="100"/>
      <c r="I433" s="97" t="str">
        <f t="shared" si="24"/>
        <v> </v>
      </c>
      <c r="J433" s="98" t="str">
        <f>IF(B433&lt;&gt;0,(VLOOKUP(B433,'G011C'!$B$12:$V$38,20,0))," ")</f>
        <v> </v>
      </c>
      <c r="K433" s="99" t="str">
        <f t="shared" si="25"/>
        <v> </v>
      </c>
    </row>
    <row r="434" spans="1:11" ht="15.75" customHeight="1">
      <c r="A434" s="2">
        <v>222</v>
      </c>
      <c r="B434" s="405"/>
      <c r="C434" s="405"/>
      <c r="D434" s="404" t="str">
        <f>IF(B434&lt;&gt;0,(VLOOKUP(B434,'proje ve personel bilgileri'!$A$15:$B$1022,2,0))," ")</f>
        <v> </v>
      </c>
      <c r="E434" s="404"/>
      <c r="F434" s="231"/>
      <c r="G434" s="100"/>
      <c r="H434" s="100"/>
      <c r="I434" s="97" t="str">
        <f t="shared" si="24"/>
        <v> </v>
      </c>
      <c r="J434" s="98" t="str">
        <f>IF(B434&lt;&gt;0,(VLOOKUP(B434,'G011C'!$B$12:$V$38,20,0))," ")</f>
        <v> </v>
      </c>
      <c r="K434" s="99" t="str">
        <f t="shared" si="25"/>
        <v> </v>
      </c>
    </row>
    <row r="435" spans="1:11" ht="15.75" customHeight="1">
      <c r="A435" s="1">
        <v>223</v>
      </c>
      <c r="B435" s="405"/>
      <c r="C435" s="405"/>
      <c r="D435" s="404" t="str">
        <f>IF(B435&lt;&gt;0,(VLOOKUP(B435,'proje ve personel bilgileri'!$A$15:$B$1022,2,0))," ")</f>
        <v> </v>
      </c>
      <c r="E435" s="404"/>
      <c r="F435" s="231"/>
      <c r="G435" s="100"/>
      <c r="H435" s="100"/>
      <c r="I435" s="97" t="str">
        <f t="shared" si="24"/>
        <v> </v>
      </c>
      <c r="J435" s="98" t="str">
        <f>IF(B435&lt;&gt;0,(VLOOKUP(B435,'G011C'!$B$12:$V$38,20,0))," ")</f>
        <v> </v>
      </c>
      <c r="K435" s="99" t="str">
        <f t="shared" si="25"/>
        <v> </v>
      </c>
    </row>
    <row r="436" spans="1:11" ht="15.75" customHeight="1">
      <c r="A436" s="2">
        <v>224</v>
      </c>
      <c r="B436" s="405"/>
      <c r="C436" s="405"/>
      <c r="D436" s="404" t="str">
        <f>IF(B436&lt;&gt;0,(VLOOKUP(B436,'proje ve personel bilgileri'!$A$15:$B$1022,2,0))," ")</f>
        <v> </v>
      </c>
      <c r="E436" s="404"/>
      <c r="F436" s="231"/>
      <c r="G436" s="100"/>
      <c r="H436" s="100"/>
      <c r="I436" s="97" t="str">
        <f t="shared" si="24"/>
        <v> </v>
      </c>
      <c r="J436" s="98" t="str">
        <f>IF(B436&lt;&gt;0,(VLOOKUP(B436,'G011C'!$B$12:$V$38,20,0))," ")</f>
        <v> </v>
      </c>
      <c r="K436" s="99" t="str">
        <f t="shared" si="25"/>
        <v> </v>
      </c>
    </row>
    <row r="437" spans="1:11" ht="15.75" customHeight="1">
      <c r="A437" s="1">
        <v>225</v>
      </c>
      <c r="B437" s="405"/>
      <c r="C437" s="405"/>
      <c r="D437" s="404" t="str">
        <f>IF(B437&lt;&gt;0,(VLOOKUP(B437,'proje ve personel bilgileri'!$A$15:$B$1022,2,0))," ")</f>
        <v> </v>
      </c>
      <c r="E437" s="404"/>
      <c r="F437" s="231"/>
      <c r="G437" s="100"/>
      <c r="H437" s="100"/>
      <c r="I437" s="97" t="str">
        <f t="shared" si="24"/>
        <v> </v>
      </c>
      <c r="J437" s="98" t="str">
        <f>IF(B437&lt;&gt;0,(VLOOKUP(B437,'G011C'!$B$12:$V$38,20,0))," ")</f>
        <v> </v>
      </c>
      <c r="K437" s="99" t="str">
        <f t="shared" si="25"/>
        <v> </v>
      </c>
    </row>
    <row r="438" spans="1:11" ht="15.75" customHeight="1">
      <c r="A438" s="2">
        <v>226</v>
      </c>
      <c r="B438" s="405"/>
      <c r="C438" s="405"/>
      <c r="D438" s="404" t="str">
        <f>IF(B438&lt;&gt;0,(VLOOKUP(B438,'proje ve personel bilgileri'!$A$15:$B$1022,2,0))," ")</f>
        <v> </v>
      </c>
      <c r="E438" s="404"/>
      <c r="F438" s="231"/>
      <c r="G438" s="100"/>
      <c r="H438" s="100"/>
      <c r="I438" s="97" t="str">
        <f t="shared" si="24"/>
        <v> </v>
      </c>
      <c r="J438" s="98" t="str">
        <f>IF(B438&lt;&gt;0,(VLOOKUP(B438,'G011C'!$B$12:$V$38,20,0))," ")</f>
        <v> </v>
      </c>
      <c r="K438" s="99" t="str">
        <f t="shared" si="25"/>
        <v> </v>
      </c>
    </row>
    <row r="439" spans="1:11" ht="15.75" customHeight="1">
      <c r="A439" s="1">
        <v>227</v>
      </c>
      <c r="B439" s="405"/>
      <c r="C439" s="405"/>
      <c r="D439" s="404" t="str">
        <f>IF(B439&lt;&gt;0,(VLOOKUP(B439,'proje ve personel bilgileri'!$A$15:$B$1022,2,0))," ")</f>
        <v> </v>
      </c>
      <c r="E439" s="404"/>
      <c r="F439" s="231"/>
      <c r="G439" s="100"/>
      <c r="H439" s="100"/>
      <c r="I439" s="97" t="str">
        <f t="shared" si="24"/>
        <v> </v>
      </c>
      <c r="J439" s="98" t="str">
        <f>IF(B439&lt;&gt;0,(VLOOKUP(B439,'G011C'!$B$12:$V$38,20,0))," ")</f>
        <v> </v>
      </c>
      <c r="K439" s="99" t="str">
        <f t="shared" si="25"/>
        <v> </v>
      </c>
    </row>
    <row r="440" spans="1:11" ht="15.75" customHeight="1">
      <c r="A440" s="2">
        <v>228</v>
      </c>
      <c r="B440" s="405"/>
      <c r="C440" s="405"/>
      <c r="D440" s="404" t="str">
        <f>IF(B440&lt;&gt;0,(VLOOKUP(B440,'proje ve personel bilgileri'!$A$15:$B$1022,2,0))," ")</f>
        <v> </v>
      </c>
      <c r="E440" s="404"/>
      <c r="F440" s="231"/>
      <c r="G440" s="100"/>
      <c r="H440" s="100"/>
      <c r="I440" s="97" t="str">
        <f t="shared" si="24"/>
        <v> </v>
      </c>
      <c r="J440" s="98" t="str">
        <f>IF(B440&lt;&gt;0,(VLOOKUP(B440,'G011C'!$B$12:$V$38,20,0))," ")</f>
        <v> </v>
      </c>
      <c r="K440" s="99" t="str">
        <f t="shared" si="25"/>
        <v> </v>
      </c>
    </row>
    <row r="441" spans="1:11" ht="15.75" customHeight="1">
      <c r="A441" s="1">
        <v>229</v>
      </c>
      <c r="B441" s="405"/>
      <c r="C441" s="405"/>
      <c r="D441" s="404" t="str">
        <f>IF(B441&lt;&gt;0,(VLOOKUP(B441,'proje ve personel bilgileri'!$A$15:$B$1022,2,0))," ")</f>
        <v> </v>
      </c>
      <c r="E441" s="404"/>
      <c r="F441" s="231"/>
      <c r="G441" s="100"/>
      <c r="H441" s="100"/>
      <c r="I441" s="97" t="str">
        <f t="shared" si="24"/>
        <v> </v>
      </c>
      <c r="J441" s="98" t="str">
        <f>IF(B441&lt;&gt;0,(VLOOKUP(B441,'G011C'!$B$12:$V$38,20,0))," ")</f>
        <v> </v>
      </c>
      <c r="K441" s="99" t="str">
        <f t="shared" si="25"/>
        <v> </v>
      </c>
    </row>
    <row r="442" spans="1:11" ht="15.75" customHeight="1">
      <c r="A442" s="2">
        <v>230</v>
      </c>
      <c r="B442" s="405"/>
      <c r="C442" s="405"/>
      <c r="D442" s="404" t="str">
        <f>IF(B442&lt;&gt;0,(VLOOKUP(B442,'proje ve personel bilgileri'!$A$15:$B$1022,2,0))," ")</f>
        <v> </v>
      </c>
      <c r="E442" s="404"/>
      <c r="F442" s="231"/>
      <c r="G442" s="100"/>
      <c r="H442" s="100"/>
      <c r="I442" s="97" t="str">
        <f t="shared" si="24"/>
        <v> </v>
      </c>
      <c r="J442" s="98" t="str">
        <f>IF(B442&lt;&gt;0,(VLOOKUP(B442,'G011C'!$B$12:$V$38,20,0))," ")</f>
        <v> </v>
      </c>
      <c r="K442" s="99" t="str">
        <f t="shared" si="25"/>
        <v> </v>
      </c>
    </row>
    <row r="443" spans="1:11" ht="15.75" customHeight="1">
      <c r="A443" s="1">
        <v>231</v>
      </c>
      <c r="B443" s="405"/>
      <c r="C443" s="405"/>
      <c r="D443" s="404" t="str">
        <f>IF(B443&lt;&gt;0,(VLOOKUP(B443,'proje ve personel bilgileri'!$A$15:$B$1022,2,0))," ")</f>
        <v> </v>
      </c>
      <c r="E443" s="404"/>
      <c r="F443" s="231"/>
      <c r="G443" s="100"/>
      <c r="H443" s="100"/>
      <c r="I443" s="97" t="str">
        <f t="shared" si="24"/>
        <v> </v>
      </c>
      <c r="J443" s="98" t="str">
        <f>IF(B443&lt;&gt;0,(VLOOKUP(B443,'G011C'!$B$12:$V$38,20,0))," ")</f>
        <v> </v>
      </c>
      <c r="K443" s="99" t="str">
        <f t="shared" si="25"/>
        <v> </v>
      </c>
    </row>
    <row r="444" spans="1:11" ht="15.75" customHeight="1">
      <c r="A444" s="2">
        <v>232</v>
      </c>
      <c r="B444" s="405"/>
      <c r="C444" s="405"/>
      <c r="D444" s="404" t="str">
        <f>IF(B444&lt;&gt;0,(VLOOKUP(B444,'proje ve personel bilgileri'!$A$15:$B$1022,2,0))," ")</f>
        <v> </v>
      </c>
      <c r="E444" s="404"/>
      <c r="F444" s="231"/>
      <c r="G444" s="100"/>
      <c r="H444" s="100"/>
      <c r="I444" s="97" t="str">
        <f t="shared" si="24"/>
        <v> </v>
      </c>
      <c r="J444" s="98" t="str">
        <f>IF(B444&lt;&gt;0,(VLOOKUP(B444,'G011C'!$B$12:$V$38,20,0))," ")</f>
        <v> </v>
      </c>
      <c r="K444" s="99" t="str">
        <f t="shared" si="25"/>
        <v> </v>
      </c>
    </row>
    <row r="445" spans="1:11" ht="15.75" customHeight="1">
      <c r="A445" s="1">
        <v>233</v>
      </c>
      <c r="B445" s="405"/>
      <c r="C445" s="405"/>
      <c r="D445" s="404" t="str">
        <f>IF(B445&lt;&gt;0,(VLOOKUP(B445,'proje ve personel bilgileri'!$A$15:$B$1022,2,0))," ")</f>
        <v> </v>
      </c>
      <c r="E445" s="404"/>
      <c r="F445" s="231"/>
      <c r="G445" s="100"/>
      <c r="H445" s="100"/>
      <c r="I445" s="97" t="str">
        <f t="shared" si="24"/>
        <v> </v>
      </c>
      <c r="J445" s="98" t="str">
        <f>IF(B445&lt;&gt;0,(VLOOKUP(B445,'G011C'!$B$12:$V$38,20,0))," ")</f>
        <v> </v>
      </c>
      <c r="K445" s="99" t="str">
        <f t="shared" si="25"/>
        <v> </v>
      </c>
    </row>
    <row r="446" spans="1:11" ht="15" customHeight="1">
      <c r="A446" s="2">
        <v>234</v>
      </c>
      <c r="B446" s="405"/>
      <c r="C446" s="405"/>
      <c r="D446" s="404" t="str">
        <f>IF(B446&lt;&gt;0,(VLOOKUP(B446,'proje ve personel bilgileri'!$A$15:$B$1022,2,0))," ")</f>
        <v> </v>
      </c>
      <c r="E446" s="404"/>
      <c r="F446" s="231"/>
      <c r="G446" s="100"/>
      <c r="H446" s="100"/>
      <c r="I446" s="97" t="str">
        <f t="shared" si="24"/>
        <v> </v>
      </c>
      <c r="J446" s="98" t="str">
        <f>IF(B446&lt;&gt;0,(VLOOKUP(B446,'G011C'!$B$12:$V$38,20,0))," ")</f>
        <v> </v>
      </c>
      <c r="K446" s="99" t="str">
        <f t="shared" si="25"/>
        <v> </v>
      </c>
    </row>
    <row r="447" spans="1:11" ht="15.75" customHeight="1">
      <c r="A447" s="325" t="s">
        <v>123</v>
      </c>
      <c r="B447" s="406"/>
      <c r="C447" s="406"/>
      <c r="D447" s="406"/>
      <c r="E447" s="406"/>
      <c r="F447" s="406"/>
      <c r="G447" s="406"/>
      <c r="H447" s="406"/>
      <c r="I447" s="33">
        <f>SUM(I429:I446)</f>
        <v>0</v>
      </c>
      <c r="J447" s="30"/>
      <c r="K447" s="34">
        <f>IF(C426=C391,SUM(K429:K446)+K412,SUM(K429:K446))</f>
        <v>0</v>
      </c>
    </row>
    <row r="448" spans="1:11" ht="15.75" customHeight="1">
      <c r="A448" s="400" t="s">
        <v>124</v>
      </c>
      <c r="B448" s="401"/>
      <c r="C448" s="401"/>
      <c r="D448" s="401"/>
      <c r="E448" s="401"/>
      <c r="F448" s="401"/>
      <c r="G448" s="402"/>
      <c r="H448" s="31"/>
      <c r="I448" s="32"/>
      <c r="J448" s="32"/>
      <c r="K448" s="61">
        <f>SUM(K429:K446)+K413</f>
        <v>0</v>
      </c>
    </row>
    <row r="449" spans="1:11" ht="15" customHeight="1">
      <c r="A449" s="54"/>
      <c r="B449" s="54"/>
      <c r="C449" s="54"/>
      <c r="D449" s="54"/>
      <c r="E449" s="54"/>
      <c r="F449" s="54"/>
      <c r="G449" s="54"/>
      <c r="H449" s="54"/>
      <c r="I449" s="54"/>
      <c r="J449" s="54"/>
      <c r="K449" s="54"/>
    </row>
    <row r="450" ht="15" customHeight="1">
      <c r="A450" s="48"/>
    </row>
    <row r="451" spans="1:11" ht="15" customHeight="1">
      <c r="A451" s="403" t="s">
        <v>125</v>
      </c>
      <c r="B451" s="403"/>
      <c r="C451" s="403"/>
      <c r="D451" s="403"/>
      <c r="E451" s="403"/>
      <c r="F451" s="403"/>
      <c r="G451" s="403"/>
      <c r="H451" s="403"/>
      <c r="I451" s="403"/>
      <c r="J451" s="403"/>
      <c r="K451" s="403"/>
    </row>
    <row r="452" ht="15" customHeight="1">
      <c r="A452" s="48"/>
    </row>
    <row r="453" ht="15" customHeight="1">
      <c r="A453" s="49"/>
    </row>
    <row r="454" spans="1:10" ht="15" customHeight="1">
      <c r="A454" s="233" t="s">
        <v>65</v>
      </c>
      <c r="E454" s="233" t="s">
        <v>66</v>
      </c>
      <c r="G454" s="233" t="s">
        <v>67</v>
      </c>
      <c r="J454" s="70" t="s">
        <v>82</v>
      </c>
    </row>
    <row r="456" spans="1:11" ht="15.75" customHeight="1">
      <c r="A456" s="324" t="s">
        <v>111</v>
      </c>
      <c r="B456" s="412"/>
      <c r="C456" s="412"/>
      <c r="D456" s="412"/>
      <c r="E456" s="412"/>
      <c r="F456" s="412"/>
      <c r="G456" s="412"/>
      <c r="H456" s="412"/>
      <c r="I456" s="412"/>
      <c r="J456" s="412"/>
      <c r="K456" s="412"/>
    </row>
    <row r="457" spans="1:11" ht="15" customHeight="1">
      <c r="A457" s="66"/>
      <c r="B457" s="66"/>
      <c r="C457" s="66"/>
      <c r="D457" s="66"/>
      <c r="E457" s="66"/>
      <c r="F457" s="72">
        <f>'proje ve personel bilgileri'!$B$11</f>
        <v>1</v>
      </c>
      <c r="G457" s="163" t="s">
        <v>235</v>
      </c>
      <c r="H457" s="163"/>
      <c r="I457" s="66"/>
      <c r="J457" s="66"/>
      <c r="K457" s="66"/>
    </row>
    <row r="458" ht="18.75" customHeight="1">
      <c r="K458" s="4" t="s">
        <v>112</v>
      </c>
    </row>
    <row r="459" spans="1:11" ht="15.75" customHeight="1">
      <c r="A459" s="407" t="s">
        <v>2</v>
      </c>
      <c r="B459" s="408"/>
      <c r="C459" s="329">
        <f>'proje ve personel bilgileri'!$B$2</f>
        <v>0</v>
      </c>
      <c r="D459" s="330"/>
      <c r="E459" s="330"/>
      <c r="F459" s="330"/>
      <c r="G459" s="330"/>
      <c r="H459" s="330"/>
      <c r="I459" s="330"/>
      <c r="J459" s="330"/>
      <c r="K459" s="331"/>
    </row>
    <row r="460" spans="1:11" ht="15.75" customHeight="1">
      <c r="A460" s="407" t="s">
        <v>113</v>
      </c>
      <c r="B460" s="408"/>
      <c r="C460" s="329">
        <f>'proje ve personel bilgileri'!$B$3</f>
        <v>0</v>
      </c>
      <c r="D460" s="330"/>
      <c r="E460" s="330"/>
      <c r="F460" s="330"/>
      <c r="G460" s="330"/>
      <c r="H460" s="330"/>
      <c r="I460" s="330"/>
      <c r="J460" s="330"/>
      <c r="K460" s="331"/>
    </row>
    <row r="461" spans="1:11" ht="15.75" customHeight="1">
      <c r="A461" s="407" t="s">
        <v>114</v>
      </c>
      <c r="B461" s="408"/>
      <c r="C461" s="409"/>
      <c r="D461" s="410"/>
      <c r="E461" s="407"/>
      <c r="F461" s="411"/>
      <c r="G461" s="411"/>
      <c r="H461" s="411"/>
      <c r="I461" s="411"/>
      <c r="J461" s="411"/>
      <c r="K461" s="408"/>
    </row>
    <row r="462" spans="1:11" ht="30" customHeight="1">
      <c r="A462" s="413" t="s">
        <v>51</v>
      </c>
      <c r="B462" s="314" t="s">
        <v>9</v>
      </c>
      <c r="C462" s="315"/>
      <c r="D462" s="314" t="s">
        <v>115</v>
      </c>
      <c r="E462" s="315"/>
      <c r="F462" s="413" t="s">
        <v>11</v>
      </c>
      <c r="G462" s="413" t="s">
        <v>116</v>
      </c>
      <c r="H462" s="413" t="s">
        <v>117</v>
      </c>
      <c r="I462" s="413" t="s">
        <v>118</v>
      </c>
      <c r="J462" s="232" t="s">
        <v>119</v>
      </c>
      <c r="K462" s="230" t="s">
        <v>120</v>
      </c>
    </row>
    <row r="463" spans="1:11" ht="30.75" customHeight="1">
      <c r="A463" s="414"/>
      <c r="B463" s="319"/>
      <c r="C463" s="320"/>
      <c r="D463" s="319" t="s">
        <v>121</v>
      </c>
      <c r="E463" s="320"/>
      <c r="F463" s="414"/>
      <c r="G463" s="414"/>
      <c r="H463" s="414"/>
      <c r="I463" s="414"/>
      <c r="J463" s="230" t="s">
        <v>122</v>
      </c>
      <c r="K463" s="230" t="s">
        <v>62</v>
      </c>
    </row>
    <row r="464" spans="1:11" ht="15.75" customHeight="1">
      <c r="A464" s="1">
        <v>235</v>
      </c>
      <c r="B464" s="415"/>
      <c r="C464" s="415"/>
      <c r="D464" s="404" t="str">
        <f>IF(B464&lt;&gt;0,(VLOOKUP(B464,'proje ve personel bilgileri'!$A$15:$B$1022,2,0))," ")</f>
        <v> </v>
      </c>
      <c r="E464" s="404"/>
      <c r="F464" s="231"/>
      <c r="G464" s="96"/>
      <c r="H464" s="96"/>
      <c r="I464" s="97" t="str">
        <f aca="true" t="shared" si="26" ref="I464:I481">IF(B464&lt;&gt;0,(G464*H464)," ")</f>
        <v> </v>
      </c>
      <c r="J464" s="98" t="str">
        <f>IF(B464&lt;&gt;0,(VLOOKUP(B464,'G011C'!$B$12:$V$38,20,0))," ")</f>
        <v> </v>
      </c>
      <c r="K464" s="99" t="str">
        <f aca="true" t="shared" si="27" ref="K464:K481">IF(B464&lt;&gt;0,(I464*J464)," ")</f>
        <v> </v>
      </c>
    </row>
    <row r="465" spans="1:11" ht="15.75" customHeight="1">
      <c r="A465" s="2">
        <v>236</v>
      </c>
      <c r="B465" s="405"/>
      <c r="C465" s="405"/>
      <c r="D465" s="404" t="str">
        <f>IF(B465&lt;&gt;0,(VLOOKUP(B465,'proje ve personel bilgileri'!$A$15:$B$1022,2,0))," ")</f>
        <v> </v>
      </c>
      <c r="E465" s="404"/>
      <c r="F465" s="231"/>
      <c r="G465" s="100"/>
      <c r="H465" s="100"/>
      <c r="I465" s="97" t="str">
        <f t="shared" si="26"/>
        <v> </v>
      </c>
      <c r="J465" s="98" t="str">
        <f>IF(B465&lt;&gt;0,(VLOOKUP(B465,'G011C'!$B$12:$V$38,20,0))," ")</f>
        <v> </v>
      </c>
      <c r="K465" s="99" t="str">
        <f t="shared" si="27"/>
        <v> </v>
      </c>
    </row>
    <row r="466" spans="1:11" ht="15.75" customHeight="1">
      <c r="A466" s="1">
        <v>237</v>
      </c>
      <c r="B466" s="405"/>
      <c r="C466" s="405"/>
      <c r="D466" s="404" t="str">
        <f>IF(B466&lt;&gt;0,(VLOOKUP(B466,'proje ve personel bilgileri'!$A$15:$B$1022,2,0))," ")</f>
        <v> </v>
      </c>
      <c r="E466" s="404"/>
      <c r="F466" s="231"/>
      <c r="G466" s="100"/>
      <c r="H466" s="100"/>
      <c r="I466" s="97" t="str">
        <f t="shared" si="26"/>
        <v> </v>
      </c>
      <c r="J466" s="98" t="str">
        <f>IF(B466&lt;&gt;0,(VLOOKUP(B466,'G011C'!$B$12:$V$38,20,0))," ")</f>
        <v> </v>
      </c>
      <c r="K466" s="99" t="str">
        <f t="shared" si="27"/>
        <v> </v>
      </c>
    </row>
    <row r="467" spans="1:11" ht="15.75" customHeight="1">
      <c r="A467" s="2">
        <v>238</v>
      </c>
      <c r="B467" s="405"/>
      <c r="C467" s="405"/>
      <c r="D467" s="404" t="str">
        <f>IF(B467&lt;&gt;0,(VLOOKUP(B467,'proje ve personel bilgileri'!$A$15:$B$1022,2,0))," ")</f>
        <v> </v>
      </c>
      <c r="E467" s="404"/>
      <c r="F467" s="231"/>
      <c r="G467" s="100"/>
      <c r="H467" s="100"/>
      <c r="I467" s="97" t="str">
        <f t="shared" si="26"/>
        <v> </v>
      </c>
      <c r="J467" s="98" t="str">
        <f>IF(B467&lt;&gt;0,(VLOOKUP(B467,'G011C'!$B$12:$V$38,20,0))," ")</f>
        <v> </v>
      </c>
      <c r="K467" s="99" t="str">
        <f t="shared" si="27"/>
        <v> </v>
      </c>
    </row>
    <row r="468" spans="1:11" ht="15.75" customHeight="1">
      <c r="A468" s="1">
        <v>239</v>
      </c>
      <c r="B468" s="405"/>
      <c r="C468" s="405"/>
      <c r="D468" s="404" t="str">
        <f>IF(B468&lt;&gt;0,(VLOOKUP(B468,'proje ve personel bilgileri'!$A$15:$B$1022,2,0))," ")</f>
        <v> </v>
      </c>
      <c r="E468" s="404"/>
      <c r="F468" s="231"/>
      <c r="G468" s="100"/>
      <c r="H468" s="100"/>
      <c r="I468" s="97" t="str">
        <f t="shared" si="26"/>
        <v> </v>
      </c>
      <c r="J468" s="98" t="str">
        <f>IF(B468&lt;&gt;0,(VLOOKUP(B468,'G011C'!$B$12:$V$38,20,0))," ")</f>
        <v> </v>
      </c>
      <c r="K468" s="99" t="str">
        <f t="shared" si="27"/>
        <v> </v>
      </c>
    </row>
    <row r="469" spans="1:11" ht="15.75" customHeight="1">
      <c r="A469" s="2">
        <v>240</v>
      </c>
      <c r="B469" s="405"/>
      <c r="C469" s="405"/>
      <c r="D469" s="404" t="str">
        <f>IF(B469&lt;&gt;0,(VLOOKUP(B469,'proje ve personel bilgileri'!$A$15:$B$1022,2,0))," ")</f>
        <v> </v>
      </c>
      <c r="E469" s="404"/>
      <c r="F469" s="231"/>
      <c r="G469" s="100"/>
      <c r="H469" s="100"/>
      <c r="I469" s="97" t="str">
        <f t="shared" si="26"/>
        <v> </v>
      </c>
      <c r="J469" s="98" t="str">
        <f>IF(B469&lt;&gt;0,(VLOOKUP(B469,'G011C'!$B$12:$V$38,20,0))," ")</f>
        <v> </v>
      </c>
      <c r="K469" s="99" t="str">
        <f t="shared" si="27"/>
        <v> </v>
      </c>
    </row>
    <row r="470" spans="1:11" ht="15.75" customHeight="1">
      <c r="A470" s="1">
        <v>241</v>
      </c>
      <c r="B470" s="405"/>
      <c r="C470" s="405"/>
      <c r="D470" s="404" t="str">
        <f>IF(B470&lt;&gt;0,(VLOOKUP(B470,'proje ve personel bilgileri'!$A$15:$B$1022,2,0))," ")</f>
        <v> </v>
      </c>
      <c r="E470" s="404"/>
      <c r="F470" s="231"/>
      <c r="G470" s="100"/>
      <c r="H470" s="100"/>
      <c r="I470" s="97" t="str">
        <f t="shared" si="26"/>
        <v> </v>
      </c>
      <c r="J470" s="98" t="str">
        <f>IF(B470&lt;&gt;0,(VLOOKUP(B470,'G011C'!$B$12:$V$38,20,0))," ")</f>
        <v> </v>
      </c>
      <c r="K470" s="99" t="str">
        <f t="shared" si="27"/>
        <v> </v>
      </c>
    </row>
    <row r="471" spans="1:11" ht="15.75" customHeight="1">
      <c r="A471" s="2">
        <v>242</v>
      </c>
      <c r="B471" s="405"/>
      <c r="C471" s="405"/>
      <c r="D471" s="404" t="str">
        <f>IF(B471&lt;&gt;0,(VLOOKUP(B471,'proje ve personel bilgileri'!$A$15:$B$1022,2,0))," ")</f>
        <v> </v>
      </c>
      <c r="E471" s="404"/>
      <c r="F471" s="231"/>
      <c r="G471" s="100"/>
      <c r="H471" s="100"/>
      <c r="I471" s="97" t="str">
        <f t="shared" si="26"/>
        <v> </v>
      </c>
      <c r="J471" s="98" t="str">
        <f>IF(B471&lt;&gt;0,(VLOOKUP(B471,'G011C'!$B$12:$V$38,20,0))," ")</f>
        <v> </v>
      </c>
      <c r="K471" s="99" t="str">
        <f t="shared" si="27"/>
        <v> </v>
      </c>
    </row>
    <row r="472" spans="1:11" ht="15.75" customHeight="1">
      <c r="A472" s="1">
        <v>243</v>
      </c>
      <c r="B472" s="405"/>
      <c r="C472" s="405"/>
      <c r="D472" s="404" t="str">
        <f>IF(B472&lt;&gt;0,(VLOOKUP(B472,'proje ve personel bilgileri'!$A$15:$B$1022,2,0))," ")</f>
        <v> </v>
      </c>
      <c r="E472" s="404"/>
      <c r="F472" s="231"/>
      <c r="G472" s="100"/>
      <c r="H472" s="100"/>
      <c r="I472" s="97" t="str">
        <f t="shared" si="26"/>
        <v> </v>
      </c>
      <c r="J472" s="98" t="str">
        <f>IF(B472&lt;&gt;0,(VLOOKUP(B472,'G011C'!$B$12:$V$38,20,0))," ")</f>
        <v> </v>
      </c>
      <c r="K472" s="99" t="str">
        <f t="shared" si="27"/>
        <v> </v>
      </c>
    </row>
    <row r="473" spans="1:11" ht="15.75" customHeight="1">
      <c r="A473" s="2">
        <v>244</v>
      </c>
      <c r="B473" s="405"/>
      <c r="C473" s="405"/>
      <c r="D473" s="404" t="str">
        <f>IF(B473&lt;&gt;0,(VLOOKUP(B473,'proje ve personel bilgileri'!$A$15:$B$1022,2,0))," ")</f>
        <v> </v>
      </c>
      <c r="E473" s="404"/>
      <c r="F473" s="231"/>
      <c r="G473" s="100"/>
      <c r="H473" s="100"/>
      <c r="I473" s="97" t="str">
        <f t="shared" si="26"/>
        <v> </v>
      </c>
      <c r="J473" s="98" t="str">
        <f>IF(B473&lt;&gt;0,(VLOOKUP(B473,'G011C'!$B$12:$V$38,20,0))," ")</f>
        <v> </v>
      </c>
      <c r="K473" s="99" t="str">
        <f t="shared" si="27"/>
        <v> </v>
      </c>
    </row>
    <row r="474" spans="1:11" ht="15.75" customHeight="1">
      <c r="A474" s="1">
        <v>245</v>
      </c>
      <c r="B474" s="405"/>
      <c r="C474" s="405"/>
      <c r="D474" s="404" t="str">
        <f>IF(B474&lt;&gt;0,(VLOOKUP(B474,'proje ve personel bilgileri'!$A$15:$B$1022,2,0))," ")</f>
        <v> </v>
      </c>
      <c r="E474" s="404"/>
      <c r="F474" s="231"/>
      <c r="G474" s="100"/>
      <c r="H474" s="100"/>
      <c r="I474" s="97" t="str">
        <f t="shared" si="26"/>
        <v> </v>
      </c>
      <c r="J474" s="98" t="str">
        <f>IF(B474&lt;&gt;0,(VLOOKUP(B474,'G011C'!$B$12:$V$38,20,0))," ")</f>
        <v> </v>
      </c>
      <c r="K474" s="99" t="str">
        <f t="shared" si="27"/>
        <v> </v>
      </c>
    </row>
    <row r="475" spans="1:11" ht="15.75" customHeight="1">
      <c r="A475" s="2">
        <v>246</v>
      </c>
      <c r="B475" s="405"/>
      <c r="C475" s="405"/>
      <c r="D475" s="404" t="str">
        <f>IF(B475&lt;&gt;0,(VLOOKUP(B475,'proje ve personel bilgileri'!$A$15:$B$1022,2,0))," ")</f>
        <v> </v>
      </c>
      <c r="E475" s="404"/>
      <c r="F475" s="231"/>
      <c r="G475" s="100"/>
      <c r="H475" s="100"/>
      <c r="I475" s="97" t="str">
        <f t="shared" si="26"/>
        <v> </v>
      </c>
      <c r="J475" s="98" t="str">
        <f>IF(B475&lt;&gt;0,(VLOOKUP(B475,'G011C'!$B$12:$V$38,20,0))," ")</f>
        <v> </v>
      </c>
      <c r="K475" s="99" t="str">
        <f t="shared" si="27"/>
        <v> </v>
      </c>
    </row>
    <row r="476" spans="1:11" ht="15.75" customHeight="1">
      <c r="A476" s="1">
        <v>247</v>
      </c>
      <c r="B476" s="405"/>
      <c r="C476" s="405"/>
      <c r="D476" s="404" t="str">
        <f>IF(B476&lt;&gt;0,(VLOOKUP(B476,'proje ve personel bilgileri'!$A$15:$B$1022,2,0))," ")</f>
        <v> </v>
      </c>
      <c r="E476" s="404"/>
      <c r="F476" s="231"/>
      <c r="G476" s="100"/>
      <c r="H476" s="100"/>
      <c r="I476" s="97" t="str">
        <f t="shared" si="26"/>
        <v> </v>
      </c>
      <c r="J476" s="98" t="str">
        <f>IF(B476&lt;&gt;0,(VLOOKUP(B476,'G011C'!$B$12:$V$38,20,0))," ")</f>
        <v> </v>
      </c>
      <c r="K476" s="99" t="str">
        <f t="shared" si="27"/>
        <v> </v>
      </c>
    </row>
    <row r="477" spans="1:11" ht="15.75" customHeight="1">
      <c r="A477" s="2">
        <v>248</v>
      </c>
      <c r="B477" s="405"/>
      <c r="C477" s="405"/>
      <c r="D477" s="404" t="str">
        <f>IF(B477&lt;&gt;0,(VLOOKUP(B477,'proje ve personel bilgileri'!$A$15:$B$1022,2,0))," ")</f>
        <v> </v>
      </c>
      <c r="E477" s="404"/>
      <c r="F477" s="231"/>
      <c r="G477" s="100"/>
      <c r="H477" s="100"/>
      <c r="I477" s="97" t="str">
        <f t="shared" si="26"/>
        <v> </v>
      </c>
      <c r="J477" s="98" t="str">
        <f>IF(B477&lt;&gt;0,(VLOOKUP(B477,'G011C'!$B$12:$V$38,20,0))," ")</f>
        <v> </v>
      </c>
      <c r="K477" s="99" t="str">
        <f t="shared" si="27"/>
        <v> </v>
      </c>
    </row>
    <row r="478" spans="1:11" ht="15.75" customHeight="1">
      <c r="A478" s="1">
        <v>249</v>
      </c>
      <c r="B478" s="405"/>
      <c r="C478" s="405"/>
      <c r="D478" s="404" t="str">
        <f>IF(B478&lt;&gt;0,(VLOOKUP(B478,'proje ve personel bilgileri'!$A$15:$B$1022,2,0))," ")</f>
        <v> </v>
      </c>
      <c r="E478" s="404"/>
      <c r="F478" s="231"/>
      <c r="G478" s="100"/>
      <c r="H478" s="100"/>
      <c r="I478" s="97" t="str">
        <f t="shared" si="26"/>
        <v> </v>
      </c>
      <c r="J478" s="98" t="str">
        <f>IF(B478&lt;&gt;0,(VLOOKUP(B478,'G011C'!$B$12:$V$38,20,0))," ")</f>
        <v> </v>
      </c>
      <c r="K478" s="99" t="str">
        <f t="shared" si="27"/>
        <v> </v>
      </c>
    </row>
    <row r="479" spans="1:11" ht="15.75" customHeight="1">
      <c r="A479" s="2">
        <v>250</v>
      </c>
      <c r="B479" s="405"/>
      <c r="C479" s="405"/>
      <c r="D479" s="404" t="str">
        <f>IF(B479&lt;&gt;0,(VLOOKUP(B479,'proje ve personel bilgileri'!$A$15:$B$1022,2,0))," ")</f>
        <v> </v>
      </c>
      <c r="E479" s="404"/>
      <c r="F479" s="231"/>
      <c r="G479" s="100"/>
      <c r="H479" s="100"/>
      <c r="I479" s="97" t="str">
        <f t="shared" si="26"/>
        <v> </v>
      </c>
      <c r="J479" s="98" t="str">
        <f>IF(B479&lt;&gt;0,(VLOOKUP(B479,'G011C'!$B$12:$V$38,20,0))," ")</f>
        <v> </v>
      </c>
      <c r="K479" s="99" t="str">
        <f t="shared" si="27"/>
        <v> </v>
      </c>
    </row>
    <row r="480" spans="1:11" ht="15.75" customHeight="1">
      <c r="A480" s="1">
        <v>251</v>
      </c>
      <c r="B480" s="405"/>
      <c r="C480" s="405"/>
      <c r="D480" s="404" t="str">
        <f>IF(B480&lt;&gt;0,(VLOOKUP(B480,'proje ve personel bilgileri'!$A$15:$B$1022,2,0))," ")</f>
        <v> </v>
      </c>
      <c r="E480" s="404"/>
      <c r="F480" s="231"/>
      <c r="G480" s="100"/>
      <c r="H480" s="100"/>
      <c r="I480" s="97" t="str">
        <f t="shared" si="26"/>
        <v> </v>
      </c>
      <c r="J480" s="98" t="str">
        <f>IF(B480&lt;&gt;0,(VLOOKUP(B480,'G011C'!$B$12:$V$38,20,0))," ")</f>
        <v> </v>
      </c>
      <c r="K480" s="99" t="str">
        <f t="shared" si="27"/>
        <v> </v>
      </c>
    </row>
    <row r="481" spans="1:11" ht="15" customHeight="1">
      <c r="A481" s="2">
        <v>252</v>
      </c>
      <c r="B481" s="405"/>
      <c r="C481" s="405"/>
      <c r="D481" s="404" t="str">
        <f>IF(B481&lt;&gt;0,(VLOOKUP(B481,'proje ve personel bilgileri'!$A$15:$B$1022,2,0))," ")</f>
        <v> </v>
      </c>
      <c r="E481" s="404"/>
      <c r="F481" s="231"/>
      <c r="G481" s="100"/>
      <c r="H481" s="100"/>
      <c r="I481" s="97" t="str">
        <f t="shared" si="26"/>
        <v> </v>
      </c>
      <c r="J481" s="98" t="str">
        <f>IF(B481&lt;&gt;0,(VLOOKUP(B481,'G011C'!$B$12:$V$38,20,0))," ")</f>
        <v> </v>
      </c>
      <c r="K481" s="99" t="str">
        <f t="shared" si="27"/>
        <v> </v>
      </c>
    </row>
    <row r="482" spans="1:11" ht="15.75" customHeight="1">
      <c r="A482" s="325" t="s">
        <v>123</v>
      </c>
      <c r="B482" s="406"/>
      <c r="C482" s="406"/>
      <c r="D482" s="406"/>
      <c r="E482" s="406"/>
      <c r="F482" s="406"/>
      <c r="G482" s="406"/>
      <c r="H482" s="406"/>
      <c r="I482" s="33">
        <f>SUM(I464:I481)</f>
        <v>0</v>
      </c>
      <c r="J482" s="30"/>
      <c r="K482" s="34">
        <f>IF(C461=C426,SUM(K464:K481)+K447,SUM(K464:K481))</f>
        <v>0</v>
      </c>
    </row>
    <row r="483" spans="1:11" ht="15.75" customHeight="1">
      <c r="A483" s="400" t="s">
        <v>124</v>
      </c>
      <c r="B483" s="401"/>
      <c r="C483" s="401"/>
      <c r="D483" s="401"/>
      <c r="E483" s="401"/>
      <c r="F483" s="401"/>
      <c r="G483" s="402"/>
      <c r="H483" s="31"/>
      <c r="I483" s="32"/>
      <c r="J483" s="32"/>
      <c r="K483" s="61">
        <f>SUM(K464:K481)+K448</f>
        <v>0</v>
      </c>
    </row>
    <row r="484" spans="1:11" ht="15" customHeight="1">
      <c r="A484" s="54"/>
      <c r="B484" s="54"/>
      <c r="C484" s="54"/>
      <c r="D484" s="54"/>
      <c r="E484" s="54"/>
      <c r="F484" s="54"/>
      <c r="G484" s="54"/>
      <c r="H484" s="54"/>
      <c r="I484" s="54"/>
      <c r="J484" s="54"/>
      <c r="K484" s="54"/>
    </row>
    <row r="485" ht="15" customHeight="1">
      <c r="A485" s="48"/>
    </row>
    <row r="486" spans="1:11" ht="15" customHeight="1">
      <c r="A486" s="403" t="s">
        <v>125</v>
      </c>
      <c r="B486" s="403"/>
      <c r="C486" s="403"/>
      <c r="D486" s="403"/>
      <c r="E486" s="403"/>
      <c r="F486" s="403"/>
      <c r="G486" s="403"/>
      <c r="H486" s="403"/>
      <c r="I486" s="403"/>
      <c r="J486" s="403"/>
      <c r="K486" s="403"/>
    </row>
    <row r="487" ht="15" customHeight="1">
      <c r="A487" s="48"/>
    </row>
    <row r="488" ht="15" customHeight="1">
      <c r="A488" s="49"/>
    </row>
    <row r="489" spans="1:10" ht="15" customHeight="1">
      <c r="A489" s="233" t="s">
        <v>65</v>
      </c>
      <c r="E489" s="233" t="s">
        <v>66</v>
      </c>
      <c r="G489" s="233" t="s">
        <v>67</v>
      </c>
      <c r="J489" s="70" t="s">
        <v>82</v>
      </c>
    </row>
    <row r="491" spans="1:11" ht="15.75" customHeight="1">
      <c r="A491" s="324" t="s">
        <v>111</v>
      </c>
      <c r="B491" s="412"/>
      <c r="C491" s="412"/>
      <c r="D491" s="412"/>
      <c r="E491" s="412"/>
      <c r="F491" s="412"/>
      <c r="G491" s="412"/>
      <c r="H491" s="412"/>
      <c r="I491" s="412"/>
      <c r="J491" s="412"/>
      <c r="K491" s="412"/>
    </row>
    <row r="492" spans="1:11" ht="15" customHeight="1">
      <c r="A492" s="66"/>
      <c r="B492" s="66"/>
      <c r="C492" s="66"/>
      <c r="D492" s="66"/>
      <c r="E492" s="66"/>
      <c r="F492" s="72">
        <f>'proje ve personel bilgileri'!$B$11</f>
        <v>1</v>
      </c>
      <c r="G492" s="163" t="s">
        <v>235</v>
      </c>
      <c r="H492" s="163"/>
      <c r="I492" s="66"/>
      <c r="J492" s="66"/>
      <c r="K492" s="66"/>
    </row>
    <row r="493" ht="18.75" customHeight="1">
      <c r="K493" s="4" t="s">
        <v>112</v>
      </c>
    </row>
    <row r="494" spans="1:11" ht="15.75" customHeight="1">
      <c r="A494" s="407" t="s">
        <v>2</v>
      </c>
      <c r="B494" s="408"/>
      <c r="C494" s="329">
        <f>'proje ve personel bilgileri'!$B$2</f>
        <v>0</v>
      </c>
      <c r="D494" s="330"/>
      <c r="E494" s="330"/>
      <c r="F494" s="330"/>
      <c r="G494" s="330"/>
      <c r="H494" s="330"/>
      <c r="I494" s="330"/>
      <c r="J494" s="330"/>
      <c r="K494" s="331"/>
    </row>
    <row r="495" spans="1:11" ht="15.75" customHeight="1">
      <c r="A495" s="407" t="s">
        <v>113</v>
      </c>
      <c r="B495" s="408"/>
      <c r="C495" s="329">
        <f>'proje ve personel bilgileri'!$B$3</f>
        <v>0</v>
      </c>
      <c r="D495" s="330"/>
      <c r="E495" s="330"/>
      <c r="F495" s="330"/>
      <c r="G495" s="330"/>
      <c r="H495" s="330"/>
      <c r="I495" s="330"/>
      <c r="J495" s="330"/>
      <c r="K495" s="331"/>
    </row>
    <row r="496" spans="1:11" ht="15.75" customHeight="1">
      <c r="A496" s="407" t="s">
        <v>114</v>
      </c>
      <c r="B496" s="408"/>
      <c r="C496" s="409"/>
      <c r="D496" s="410"/>
      <c r="E496" s="407"/>
      <c r="F496" s="411"/>
      <c r="G496" s="411"/>
      <c r="H496" s="411"/>
      <c r="I496" s="411"/>
      <c r="J496" s="411"/>
      <c r="K496" s="408"/>
    </row>
    <row r="497" spans="1:11" ht="30" customHeight="1">
      <c r="A497" s="413" t="s">
        <v>51</v>
      </c>
      <c r="B497" s="314" t="s">
        <v>9</v>
      </c>
      <c r="C497" s="315"/>
      <c r="D497" s="314" t="s">
        <v>115</v>
      </c>
      <c r="E497" s="315"/>
      <c r="F497" s="413" t="s">
        <v>11</v>
      </c>
      <c r="G497" s="413" t="s">
        <v>116</v>
      </c>
      <c r="H497" s="413" t="s">
        <v>117</v>
      </c>
      <c r="I497" s="413" t="s">
        <v>118</v>
      </c>
      <c r="J497" s="232" t="s">
        <v>119</v>
      </c>
      <c r="K497" s="230" t="s">
        <v>120</v>
      </c>
    </row>
    <row r="498" spans="1:11" ht="30.75" customHeight="1">
      <c r="A498" s="414"/>
      <c r="B498" s="319"/>
      <c r="C498" s="320"/>
      <c r="D498" s="319" t="s">
        <v>121</v>
      </c>
      <c r="E498" s="320"/>
      <c r="F498" s="414"/>
      <c r="G498" s="414"/>
      <c r="H498" s="414"/>
      <c r="I498" s="414"/>
      <c r="J498" s="230" t="s">
        <v>122</v>
      </c>
      <c r="K498" s="230" t="s">
        <v>62</v>
      </c>
    </row>
    <row r="499" spans="1:11" ht="15.75" customHeight="1">
      <c r="A499" s="1">
        <v>253</v>
      </c>
      <c r="B499" s="415"/>
      <c r="C499" s="415"/>
      <c r="D499" s="404" t="str">
        <f>IF(B499&lt;&gt;0,(VLOOKUP(B499,'proje ve personel bilgileri'!$A$15:$B$1022,2,0))," ")</f>
        <v> </v>
      </c>
      <c r="E499" s="404"/>
      <c r="F499" s="231"/>
      <c r="G499" s="96"/>
      <c r="H499" s="96"/>
      <c r="I499" s="97" t="str">
        <f aca="true" t="shared" si="28" ref="I499:I516">IF(B499&lt;&gt;0,(G499*H499)," ")</f>
        <v> </v>
      </c>
      <c r="J499" s="98" t="str">
        <f>IF(B499&lt;&gt;0,(VLOOKUP(B499,'G011C'!$B$12:$V$38,20,0))," ")</f>
        <v> </v>
      </c>
      <c r="K499" s="99" t="str">
        <f aca="true" t="shared" si="29" ref="K499:K516">IF(B499&lt;&gt;0,(I499*J499)," ")</f>
        <v> </v>
      </c>
    </row>
    <row r="500" spans="1:11" ht="15.75" customHeight="1">
      <c r="A500" s="2">
        <v>254</v>
      </c>
      <c r="B500" s="405"/>
      <c r="C500" s="405"/>
      <c r="D500" s="404" t="str">
        <f>IF(B500&lt;&gt;0,(VLOOKUP(B500,'proje ve personel bilgileri'!$A$15:$B$1022,2,0))," ")</f>
        <v> </v>
      </c>
      <c r="E500" s="404"/>
      <c r="F500" s="231"/>
      <c r="G500" s="100"/>
      <c r="H500" s="100"/>
      <c r="I500" s="97" t="str">
        <f t="shared" si="28"/>
        <v> </v>
      </c>
      <c r="J500" s="98" t="str">
        <f>IF(B500&lt;&gt;0,(VLOOKUP(B500,'G011C'!$B$12:$V$38,20,0))," ")</f>
        <v> </v>
      </c>
      <c r="K500" s="99" t="str">
        <f t="shared" si="29"/>
        <v> </v>
      </c>
    </row>
    <row r="501" spans="1:11" ht="15.75" customHeight="1">
      <c r="A501" s="1">
        <v>255</v>
      </c>
      <c r="B501" s="405"/>
      <c r="C501" s="405"/>
      <c r="D501" s="404" t="str">
        <f>IF(B501&lt;&gt;0,(VLOOKUP(B501,'proje ve personel bilgileri'!$A$15:$B$1022,2,0))," ")</f>
        <v> </v>
      </c>
      <c r="E501" s="404"/>
      <c r="F501" s="231"/>
      <c r="G501" s="100"/>
      <c r="H501" s="100"/>
      <c r="I501" s="97" t="str">
        <f t="shared" si="28"/>
        <v> </v>
      </c>
      <c r="J501" s="98" t="str">
        <f>IF(B501&lt;&gt;0,(VLOOKUP(B501,'G011C'!$B$12:$V$38,20,0))," ")</f>
        <v> </v>
      </c>
      <c r="K501" s="99" t="str">
        <f t="shared" si="29"/>
        <v> </v>
      </c>
    </row>
    <row r="502" spans="1:11" ht="15.75" customHeight="1">
      <c r="A502" s="2">
        <v>256</v>
      </c>
      <c r="B502" s="405"/>
      <c r="C502" s="405"/>
      <c r="D502" s="404" t="str">
        <f>IF(B502&lt;&gt;0,(VLOOKUP(B502,'proje ve personel bilgileri'!$A$15:$B$1022,2,0))," ")</f>
        <v> </v>
      </c>
      <c r="E502" s="404"/>
      <c r="F502" s="231"/>
      <c r="G502" s="100"/>
      <c r="H502" s="100"/>
      <c r="I502" s="97" t="str">
        <f t="shared" si="28"/>
        <v> </v>
      </c>
      <c r="J502" s="98" t="str">
        <f>IF(B502&lt;&gt;0,(VLOOKUP(B502,'G011C'!$B$12:$V$38,20,0))," ")</f>
        <v> </v>
      </c>
      <c r="K502" s="99" t="str">
        <f t="shared" si="29"/>
        <v> </v>
      </c>
    </row>
    <row r="503" spans="1:11" ht="15.75" customHeight="1">
      <c r="A503" s="1">
        <v>257</v>
      </c>
      <c r="B503" s="405"/>
      <c r="C503" s="405"/>
      <c r="D503" s="404" t="str">
        <f>IF(B503&lt;&gt;0,(VLOOKUP(B503,'proje ve personel bilgileri'!$A$15:$B$1022,2,0))," ")</f>
        <v> </v>
      </c>
      <c r="E503" s="404"/>
      <c r="F503" s="231"/>
      <c r="G503" s="100"/>
      <c r="H503" s="100"/>
      <c r="I503" s="97" t="str">
        <f t="shared" si="28"/>
        <v> </v>
      </c>
      <c r="J503" s="98" t="str">
        <f>IF(B503&lt;&gt;0,(VLOOKUP(B503,'G011C'!$B$12:$V$38,20,0))," ")</f>
        <v> </v>
      </c>
      <c r="K503" s="99" t="str">
        <f t="shared" si="29"/>
        <v> </v>
      </c>
    </row>
    <row r="504" spans="1:11" ht="15.75" customHeight="1">
      <c r="A504" s="2">
        <v>258</v>
      </c>
      <c r="B504" s="405"/>
      <c r="C504" s="405"/>
      <c r="D504" s="404" t="str">
        <f>IF(B504&lt;&gt;0,(VLOOKUP(B504,'proje ve personel bilgileri'!$A$15:$B$1022,2,0))," ")</f>
        <v> </v>
      </c>
      <c r="E504" s="404"/>
      <c r="F504" s="231"/>
      <c r="G504" s="100"/>
      <c r="H504" s="100"/>
      <c r="I504" s="97" t="str">
        <f t="shared" si="28"/>
        <v> </v>
      </c>
      <c r="J504" s="98" t="str">
        <f>IF(B504&lt;&gt;0,(VLOOKUP(B504,'G011C'!$B$12:$V$38,20,0))," ")</f>
        <v> </v>
      </c>
      <c r="K504" s="99" t="str">
        <f t="shared" si="29"/>
        <v> </v>
      </c>
    </row>
    <row r="505" spans="1:11" ht="15.75" customHeight="1">
      <c r="A505" s="1">
        <v>259</v>
      </c>
      <c r="B505" s="405"/>
      <c r="C505" s="405"/>
      <c r="D505" s="404" t="str">
        <f>IF(B505&lt;&gt;0,(VLOOKUP(B505,'proje ve personel bilgileri'!$A$15:$B$1022,2,0))," ")</f>
        <v> </v>
      </c>
      <c r="E505" s="404"/>
      <c r="F505" s="231"/>
      <c r="G505" s="100"/>
      <c r="H505" s="100"/>
      <c r="I505" s="97" t="str">
        <f t="shared" si="28"/>
        <v> </v>
      </c>
      <c r="J505" s="98" t="str">
        <f>IF(B505&lt;&gt;0,(VLOOKUP(B505,'G011C'!$B$12:$V$38,20,0))," ")</f>
        <v> </v>
      </c>
      <c r="K505" s="99" t="str">
        <f t="shared" si="29"/>
        <v> </v>
      </c>
    </row>
    <row r="506" spans="1:11" ht="15.75" customHeight="1">
      <c r="A506" s="2">
        <v>260</v>
      </c>
      <c r="B506" s="405"/>
      <c r="C506" s="405"/>
      <c r="D506" s="404" t="str">
        <f>IF(B506&lt;&gt;0,(VLOOKUP(B506,'proje ve personel bilgileri'!$A$15:$B$1022,2,0))," ")</f>
        <v> </v>
      </c>
      <c r="E506" s="404"/>
      <c r="F506" s="231"/>
      <c r="G506" s="100"/>
      <c r="H506" s="100"/>
      <c r="I506" s="97" t="str">
        <f t="shared" si="28"/>
        <v> </v>
      </c>
      <c r="J506" s="98" t="str">
        <f>IF(B506&lt;&gt;0,(VLOOKUP(B506,'G011C'!$B$12:$V$38,20,0))," ")</f>
        <v> </v>
      </c>
      <c r="K506" s="99" t="str">
        <f t="shared" si="29"/>
        <v> </v>
      </c>
    </row>
    <row r="507" spans="1:11" ht="15.75" customHeight="1">
      <c r="A507" s="1">
        <v>261</v>
      </c>
      <c r="B507" s="405"/>
      <c r="C507" s="405"/>
      <c r="D507" s="404" t="str">
        <f>IF(B507&lt;&gt;0,(VLOOKUP(B507,'proje ve personel bilgileri'!$A$15:$B$1022,2,0))," ")</f>
        <v> </v>
      </c>
      <c r="E507" s="404"/>
      <c r="F507" s="231"/>
      <c r="G507" s="100"/>
      <c r="H507" s="100"/>
      <c r="I507" s="97" t="str">
        <f t="shared" si="28"/>
        <v> </v>
      </c>
      <c r="J507" s="98" t="str">
        <f>IF(B507&lt;&gt;0,(VLOOKUP(B507,'G011C'!$B$12:$V$38,20,0))," ")</f>
        <v> </v>
      </c>
      <c r="K507" s="99" t="str">
        <f t="shared" si="29"/>
        <v> </v>
      </c>
    </row>
    <row r="508" spans="1:11" ht="15.75" customHeight="1">
      <c r="A508" s="2">
        <v>262</v>
      </c>
      <c r="B508" s="405"/>
      <c r="C508" s="405"/>
      <c r="D508" s="404" t="str">
        <f>IF(B508&lt;&gt;0,(VLOOKUP(B508,'proje ve personel bilgileri'!$A$15:$B$1022,2,0))," ")</f>
        <v> </v>
      </c>
      <c r="E508" s="404"/>
      <c r="F508" s="231"/>
      <c r="G508" s="100"/>
      <c r="H508" s="100"/>
      <c r="I508" s="97" t="str">
        <f t="shared" si="28"/>
        <v> </v>
      </c>
      <c r="J508" s="98" t="str">
        <f>IF(B508&lt;&gt;0,(VLOOKUP(B508,'G011C'!$B$12:$V$38,20,0))," ")</f>
        <v> </v>
      </c>
      <c r="K508" s="99" t="str">
        <f t="shared" si="29"/>
        <v> </v>
      </c>
    </row>
    <row r="509" spans="1:11" ht="15.75" customHeight="1">
      <c r="A509" s="1">
        <v>263</v>
      </c>
      <c r="B509" s="405"/>
      <c r="C509" s="405"/>
      <c r="D509" s="404" t="str">
        <f>IF(B509&lt;&gt;0,(VLOOKUP(B509,'proje ve personel bilgileri'!$A$15:$B$1022,2,0))," ")</f>
        <v> </v>
      </c>
      <c r="E509" s="404"/>
      <c r="F509" s="231"/>
      <c r="G509" s="100"/>
      <c r="H509" s="100"/>
      <c r="I509" s="97" t="str">
        <f t="shared" si="28"/>
        <v> </v>
      </c>
      <c r="J509" s="98" t="str">
        <f>IF(B509&lt;&gt;0,(VLOOKUP(B509,'G011C'!$B$12:$V$38,20,0))," ")</f>
        <v> </v>
      </c>
      <c r="K509" s="99" t="str">
        <f t="shared" si="29"/>
        <v> </v>
      </c>
    </row>
    <row r="510" spans="1:11" ht="15.75" customHeight="1">
      <c r="A510" s="2">
        <v>264</v>
      </c>
      <c r="B510" s="405"/>
      <c r="C510" s="405"/>
      <c r="D510" s="404" t="str">
        <f>IF(B510&lt;&gt;0,(VLOOKUP(B510,'proje ve personel bilgileri'!$A$15:$B$1022,2,0))," ")</f>
        <v> </v>
      </c>
      <c r="E510" s="404"/>
      <c r="F510" s="231"/>
      <c r="G510" s="100"/>
      <c r="H510" s="100"/>
      <c r="I510" s="97" t="str">
        <f t="shared" si="28"/>
        <v> </v>
      </c>
      <c r="J510" s="98" t="str">
        <f>IF(B510&lt;&gt;0,(VLOOKUP(B510,'G011C'!$B$12:$V$38,20,0))," ")</f>
        <v> </v>
      </c>
      <c r="K510" s="99" t="str">
        <f t="shared" si="29"/>
        <v> </v>
      </c>
    </row>
    <row r="511" spans="1:11" ht="15.75" customHeight="1">
      <c r="A511" s="1">
        <v>265</v>
      </c>
      <c r="B511" s="405"/>
      <c r="C511" s="405"/>
      <c r="D511" s="404" t="str">
        <f>IF(B511&lt;&gt;0,(VLOOKUP(B511,'proje ve personel bilgileri'!$A$15:$B$1022,2,0))," ")</f>
        <v> </v>
      </c>
      <c r="E511" s="404"/>
      <c r="F511" s="231"/>
      <c r="G511" s="100"/>
      <c r="H511" s="100"/>
      <c r="I511" s="97" t="str">
        <f t="shared" si="28"/>
        <v> </v>
      </c>
      <c r="J511" s="98" t="str">
        <f>IF(B511&lt;&gt;0,(VLOOKUP(B511,'G011C'!$B$12:$V$38,20,0))," ")</f>
        <v> </v>
      </c>
      <c r="K511" s="99" t="str">
        <f t="shared" si="29"/>
        <v> </v>
      </c>
    </row>
    <row r="512" spans="1:11" ht="15.75" customHeight="1">
      <c r="A512" s="2">
        <v>266</v>
      </c>
      <c r="B512" s="405"/>
      <c r="C512" s="405"/>
      <c r="D512" s="404" t="str">
        <f>IF(B512&lt;&gt;0,(VLOOKUP(B512,'proje ve personel bilgileri'!$A$15:$B$1022,2,0))," ")</f>
        <v> </v>
      </c>
      <c r="E512" s="404"/>
      <c r="F512" s="231"/>
      <c r="G512" s="100"/>
      <c r="H512" s="100"/>
      <c r="I512" s="97" t="str">
        <f t="shared" si="28"/>
        <v> </v>
      </c>
      <c r="J512" s="98" t="str">
        <f>IF(B512&lt;&gt;0,(VLOOKUP(B512,'G011C'!$B$12:$V$38,20,0))," ")</f>
        <v> </v>
      </c>
      <c r="K512" s="99" t="str">
        <f t="shared" si="29"/>
        <v> </v>
      </c>
    </row>
    <row r="513" spans="1:11" ht="15.75" customHeight="1">
      <c r="A513" s="1">
        <v>267</v>
      </c>
      <c r="B513" s="405"/>
      <c r="C513" s="405"/>
      <c r="D513" s="404" t="str">
        <f>IF(B513&lt;&gt;0,(VLOOKUP(B513,'proje ve personel bilgileri'!$A$15:$B$1022,2,0))," ")</f>
        <v> </v>
      </c>
      <c r="E513" s="404"/>
      <c r="F513" s="231"/>
      <c r="G513" s="100"/>
      <c r="H513" s="100"/>
      <c r="I513" s="97" t="str">
        <f t="shared" si="28"/>
        <v> </v>
      </c>
      <c r="J513" s="98" t="str">
        <f>IF(B513&lt;&gt;0,(VLOOKUP(B513,'G011C'!$B$12:$V$38,20,0))," ")</f>
        <v> </v>
      </c>
      <c r="K513" s="99" t="str">
        <f t="shared" si="29"/>
        <v> </v>
      </c>
    </row>
    <row r="514" spans="1:11" ht="15.75" customHeight="1">
      <c r="A514" s="2">
        <v>268</v>
      </c>
      <c r="B514" s="405"/>
      <c r="C514" s="405"/>
      <c r="D514" s="404" t="str">
        <f>IF(B514&lt;&gt;0,(VLOOKUP(B514,'proje ve personel bilgileri'!$A$15:$B$1022,2,0))," ")</f>
        <v> </v>
      </c>
      <c r="E514" s="404"/>
      <c r="F514" s="231"/>
      <c r="G514" s="100"/>
      <c r="H514" s="100"/>
      <c r="I514" s="97" t="str">
        <f t="shared" si="28"/>
        <v> </v>
      </c>
      <c r="J514" s="98" t="str">
        <f>IF(B514&lt;&gt;0,(VLOOKUP(B514,'G011C'!$B$12:$V$38,20,0))," ")</f>
        <v> </v>
      </c>
      <c r="K514" s="99" t="str">
        <f t="shared" si="29"/>
        <v> </v>
      </c>
    </row>
    <row r="515" spans="1:11" ht="15.75" customHeight="1">
      <c r="A515" s="1">
        <v>269</v>
      </c>
      <c r="B515" s="405"/>
      <c r="C515" s="405"/>
      <c r="D515" s="404" t="str">
        <f>IF(B515&lt;&gt;0,(VLOOKUP(B515,'proje ve personel bilgileri'!$A$15:$B$1022,2,0))," ")</f>
        <v> </v>
      </c>
      <c r="E515" s="404"/>
      <c r="F515" s="231"/>
      <c r="G515" s="100"/>
      <c r="H515" s="100"/>
      <c r="I515" s="97" t="str">
        <f t="shared" si="28"/>
        <v> </v>
      </c>
      <c r="J515" s="98" t="str">
        <f>IF(B515&lt;&gt;0,(VLOOKUP(B515,'G011C'!$B$12:$V$38,20,0))," ")</f>
        <v> </v>
      </c>
      <c r="K515" s="99" t="str">
        <f t="shared" si="29"/>
        <v> </v>
      </c>
    </row>
    <row r="516" spans="1:11" ht="15" customHeight="1">
      <c r="A516" s="2">
        <v>270</v>
      </c>
      <c r="B516" s="405"/>
      <c r="C516" s="405"/>
      <c r="D516" s="404" t="str">
        <f>IF(B516&lt;&gt;0,(VLOOKUP(B516,'proje ve personel bilgileri'!$A$15:$B$1022,2,0))," ")</f>
        <v> </v>
      </c>
      <c r="E516" s="404"/>
      <c r="F516" s="231"/>
      <c r="G516" s="100"/>
      <c r="H516" s="100"/>
      <c r="I516" s="97" t="str">
        <f t="shared" si="28"/>
        <v> </v>
      </c>
      <c r="J516" s="98" t="str">
        <f>IF(B516&lt;&gt;0,(VLOOKUP(B516,'G011C'!$B$12:$V$38,20,0))," ")</f>
        <v> </v>
      </c>
      <c r="K516" s="99" t="str">
        <f t="shared" si="29"/>
        <v> </v>
      </c>
    </row>
    <row r="517" spans="1:11" ht="15.75" customHeight="1">
      <c r="A517" s="325" t="s">
        <v>123</v>
      </c>
      <c r="B517" s="406"/>
      <c r="C517" s="406"/>
      <c r="D517" s="406"/>
      <c r="E517" s="406"/>
      <c r="F517" s="406"/>
      <c r="G517" s="406"/>
      <c r="H517" s="406"/>
      <c r="I517" s="33">
        <f>SUM(I499:I516)</f>
        <v>0</v>
      </c>
      <c r="J517" s="30"/>
      <c r="K517" s="34">
        <f>IF(C496=C461,SUM(K499:K516)+K482,SUM(K499:K516))</f>
        <v>0</v>
      </c>
    </row>
    <row r="518" spans="1:11" ht="15.75" customHeight="1">
      <c r="A518" s="400" t="s">
        <v>124</v>
      </c>
      <c r="B518" s="401"/>
      <c r="C518" s="401"/>
      <c r="D518" s="401"/>
      <c r="E518" s="401"/>
      <c r="F518" s="401"/>
      <c r="G518" s="402"/>
      <c r="H518" s="31"/>
      <c r="I518" s="32"/>
      <c r="J518" s="32"/>
      <c r="K518" s="61">
        <f>SUM(K499:K516)+K483</f>
        <v>0</v>
      </c>
    </row>
    <row r="519" spans="1:11" ht="15" customHeight="1">
      <c r="A519" s="54"/>
      <c r="B519" s="54"/>
      <c r="C519" s="54"/>
      <c r="D519" s="54"/>
      <c r="E519" s="54"/>
      <c r="F519" s="54"/>
      <c r="G519" s="54"/>
      <c r="H519" s="54"/>
      <c r="I519" s="54"/>
      <c r="J519" s="54"/>
      <c r="K519" s="54"/>
    </row>
    <row r="520" ht="15" customHeight="1">
      <c r="A520" s="48"/>
    </row>
    <row r="521" spans="1:11" ht="15" customHeight="1">
      <c r="A521" s="403" t="s">
        <v>125</v>
      </c>
      <c r="B521" s="403"/>
      <c r="C521" s="403"/>
      <c r="D521" s="403"/>
      <c r="E521" s="403"/>
      <c r="F521" s="403"/>
      <c r="G521" s="403"/>
      <c r="H521" s="403"/>
      <c r="I521" s="403"/>
      <c r="J521" s="403"/>
      <c r="K521" s="403"/>
    </row>
    <row r="522" ht="15" customHeight="1">
      <c r="A522" s="48"/>
    </row>
    <row r="523" ht="15" customHeight="1">
      <c r="A523" s="49"/>
    </row>
    <row r="524" spans="1:10" ht="15" customHeight="1">
      <c r="A524" s="233" t="s">
        <v>65</v>
      </c>
      <c r="E524" s="233" t="s">
        <v>66</v>
      </c>
      <c r="G524" s="233" t="s">
        <v>67</v>
      </c>
      <c r="J524" s="70" t="s">
        <v>82</v>
      </c>
    </row>
  </sheetData>
  <sheetProtection password="D0BF" sheet="1" objects="1" scenarios="1"/>
  <mergeCells count="825">
    <mergeCell ref="A1:K1"/>
    <mergeCell ref="B10:C10"/>
    <mergeCell ref="B11:C11"/>
    <mergeCell ref="A31:K31"/>
    <mergeCell ref="A4:B4"/>
    <mergeCell ref="C4:K4"/>
    <mergeCell ref="A5:B5"/>
    <mergeCell ref="C5:K5"/>
    <mergeCell ref="B12:C12"/>
    <mergeCell ref="B13:C13"/>
    <mergeCell ref="D21:E21"/>
    <mergeCell ref="B14:C14"/>
    <mergeCell ref="B21:C21"/>
    <mergeCell ref="B22:C22"/>
    <mergeCell ref="B23:C23"/>
    <mergeCell ref="B16:C16"/>
    <mergeCell ref="B17:C17"/>
    <mergeCell ref="B18:C18"/>
    <mergeCell ref="D18:E18"/>
    <mergeCell ref="D23:E23"/>
    <mergeCell ref="A6:B6"/>
    <mergeCell ref="C6:D6"/>
    <mergeCell ref="E6:K6"/>
    <mergeCell ref="D7:E7"/>
    <mergeCell ref="D8:E8"/>
    <mergeCell ref="F7:F8"/>
    <mergeCell ref="G7:G8"/>
    <mergeCell ref="A7:A8"/>
    <mergeCell ref="B7:C8"/>
    <mergeCell ref="H7:H8"/>
    <mergeCell ref="B25:C25"/>
    <mergeCell ref="D25:E25"/>
    <mergeCell ref="A27:H27"/>
    <mergeCell ref="A28:G28"/>
    <mergeCell ref="B26:C26"/>
    <mergeCell ref="F42:F43"/>
    <mergeCell ref="G42:G43"/>
    <mergeCell ref="A39:B39"/>
    <mergeCell ref="D43:E43"/>
    <mergeCell ref="D15:E15"/>
    <mergeCell ref="I7:I8"/>
    <mergeCell ref="B9:C9"/>
    <mergeCell ref="D9:E9"/>
    <mergeCell ref="B24:C24"/>
    <mergeCell ref="D24:E24"/>
    <mergeCell ref="D10:E10"/>
    <mergeCell ref="D11:E11"/>
    <mergeCell ref="D12:E12"/>
    <mergeCell ref="D13:E13"/>
    <mergeCell ref="B15:C15"/>
    <mergeCell ref="D16:E16"/>
    <mergeCell ref="D17:E17"/>
    <mergeCell ref="D14:E14"/>
    <mergeCell ref="B48:C48"/>
    <mergeCell ref="D48:E48"/>
    <mergeCell ref="D19:E19"/>
    <mergeCell ref="D20:E20"/>
    <mergeCell ref="D26:E26"/>
    <mergeCell ref="B19:C19"/>
    <mergeCell ref="B49:C49"/>
    <mergeCell ref="D49:E49"/>
    <mergeCell ref="B42:C43"/>
    <mergeCell ref="C41:D41"/>
    <mergeCell ref="B44:C44"/>
    <mergeCell ref="D44:E44"/>
    <mergeCell ref="B45:C45"/>
    <mergeCell ref="D45:E45"/>
    <mergeCell ref="B46:C46"/>
    <mergeCell ref="D46:E46"/>
    <mergeCell ref="B20:C20"/>
    <mergeCell ref="D22:E22"/>
    <mergeCell ref="E41:K41"/>
    <mergeCell ref="B61:C61"/>
    <mergeCell ref="D61:E61"/>
    <mergeCell ref="B59:C59"/>
    <mergeCell ref="D59:E59"/>
    <mergeCell ref="B58:C58"/>
    <mergeCell ref="I42:I43"/>
    <mergeCell ref="D42:E42"/>
    <mergeCell ref="B60:C60"/>
    <mergeCell ref="D60:E60"/>
    <mergeCell ref="A36:K36"/>
    <mergeCell ref="C39:K39"/>
    <mergeCell ref="A40:B40"/>
    <mergeCell ref="C40:K40"/>
    <mergeCell ref="A41:B41"/>
    <mergeCell ref="D58:E58"/>
    <mergeCell ref="B53:C53"/>
    <mergeCell ref="D53:E53"/>
    <mergeCell ref="B54:C54"/>
    <mergeCell ref="D54:E54"/>
    <mergeCell ref="B55:C55"/>
    <mergeCell ref="D55:E55"/>
    <mergeCell ref="B56:C56"/>
    <mergeCell ref="D56:E56"/>
    <mergeCell ref="B57:C57"/>
    <mergeCell ref="D57:E57"/>
    <mergeCell ref="H42:H43"/>
    <mergeCell ref="A42:A43"/>
    <mergeCell ref="B52:C52"/>
    <mergeCell ref="D52:E52"/>
    <mergeCell ref="B47:C47"/>
    <mergeCell ref="D47:E47"/>
    <mergeCell ref="B50:C50"/>
    <mergeCell ref="D50:E50"/>
    <mergeCell ref="B51:C51"/>
    <mergeCell ref="D51:E51"/>
    <mergeCell ref="H77:H78"/>
    <mergeCell ref="I77:I78"/>
    <mergeCell ref="D78:E78"/>
    <mergeCell ref="B79:C79"/>
    <mergeCell ref="D79:E79"/>
    <mergeCell ref="A62:H62"/>
    <mergeCell ref="A63:G63"/>
    <mergeCell ref="A66:K66"/>
    <mergeCell ref="A77:A78"/>
    <mergeCell ref="B77:C78"/>
    <mergeCell ref="D77:E77"/>
    <mergeCell ref="F77:F78"/>
    <mergeCell ref="G77:G78"/>
    <mergeCell ref="A75:B75"/>
    <mergeCell ref="C75:K75"/>
    <mergeCell ref="A76:B76"/>
    <mergeCell ref="C76:D76"/>
    <mergeCell ref="E76:K76"/>
    <mergeCell ref="A71:K71"/>
    <mergeCell ref="A74:B74"/>
    <mergeCell ref="C74:K74"/>
    <mergeCell ref="B86:C86"/>
    <mergeCell ref="D86:E86"/>
    <mergeCell ref="B87:C87"/>
    <mergeCell ref="D87:E87"/>
    <mergeCell ref="B80:C80"/>
    <mergeCell ref="D80:E80"/>
    <mergeCell ref="B81:C81"/>
    <mergeCell ref="B88:C88"/>
    <mergeCell ref="D88:E88"/>
    <mergeCell ref="B83:C83"/>
    <mergeCell ref="D83:E83"/>
    <mergeCell ref="B84:C84"/>
    <mergeCell ref="D84:E84"/>
    <mergeCell ref="B85:C85"/>
    <mergeCell ref="D85:E85"/>
    <mergeCell ref="D81:E81"/>
    <mergeCell ref="B82:C82"/>
    <mergeCell ref="D82:E82"/>
    <mergeCell ref="B95:C95"/>
    <mergeCell ref="D95:E95"/>
    <mergeCell ref="B96:C96"/>
    <mergeCell ref="D96:E96"/>
    <mergeCell ref="B89:C89"/>
    <mergeCell ref="D89:E89"/>
    <mergeCell ref="B90:C90"/>
    <mergeCell ref="A97:H97"/>
    <mergeCell ref="B92:C92"/>
    <mergeCell ref="D92:E92"/>
    <mergeCell ref="B93:C93"/>
    <mergeCell ref="D93:E93"/>
    <mergeCell ref="B94:C94"/>
    <mergeCell ref="D94:E94"/>
    <mergeCell ref="D90:E90"/>
    <mergeCell ref="B91:C91"/>
    <mergeCell ref="D91:E91"/>
    <mergeCell ref="H112:H113"/>
    <mergeCell ref="I112:I113"/>
    <mergeCell ref="D113:E113"/>
    <mergeCell ref="G112:G113"/>
    <mergeCell ref="A110:B110"/>
    <mergeCell ref="C110:K110"/>
    <mergeCell ref="A111:B111"/>
    <mergeCell ref="B114:C114"/>
    <mergeCell ref="D114:E114"/>
    <mergeCell ref="A112:A113"/>
    <mergeCell ref="B112:C113"/>
    <mergeCell ref="D112:E112"/>
    <mergeCell ref="F112:F113"/>
    <mergeCell ref="C111:D111"/>
    <mergeCell ref="E111:K111"/>
    <mergeCell ref="A98:G98"/>
    <mergeCell ref="A101:K101"/>
    <mergeCell ref="A106:K106"/>
    <mergeCell ref="A109:B109"/>
    <mergeCell ref="C109:K109"/>
    <mergeCell ref="B121:C121"/>
    <mergeCell ref="D121:E121"/>
    <mergeCell ref="B122:C122"/>
    <mergeCell ref="D122:E122"/>
    <mergeCell ref="B123:C123"/>
    <mergeCell ref="D123:E123"/>
    <mergeCell ref="B118:C118"/>
    <mergeCell ref="D118:E118"/>
    <mergeCell ref="B119:C119"/>
    <mergeCell ref="D119:E119"/>
    <mergeCell ref="B120:C120"/>
    <mergeCell ref="D120:E120"/>
    <mergeCell ref="B115:C115"/>
    <mergeCell ref="D115:E115"/>
    <mergeCell ref="B116:C116"/>
    <mergeCell ref="D116:E116"/>
    <mergeCell ref="B117:C117"/>
    <mergeCell ref="D117:E117"/>
    <mergeCell ref="B130:C130"/>
    <mergeCell ref="D130:E130"/>
    <mergeCell ref="B131:C131"/>
    <mergeCell ref="D131:E131"/>
    <mergeCell ref="A132:H132"/>
    <mergeCell ref="B127:C127"/>
    <mergeCell ref="D127:E127"/>
    <mergeCell ref="B128:C128"/>
    <mergeCell ref="D128:E128"/>
    <mergeCell ref="B129:C129"/>
    <mergeCell ref="D129:E129"/>
    <mergeCell ref="B124:C124"/>
    <mergeCell ref="D124:E124"/>
    <mergeCell ref="B125:C125"/>
    <mergeCell ref="D125:E125"/>
    <mergeCell ref="B126:C126"/>
    <mergeCell ref="D126:E126"/>
    <mergeCell ref="H147:H148"/>
    <mergeCell ref="I147:I148"/>
    <mergeCell ref="D148:E148"/>
    <mergeCell ref="B149:C149"/>
    <mergeCell ref="D149:E149"/>
    <mergeCell ref="A147:A148"/>
    <mergeCell ref="B147:C148"/>
    <mergeCell ref="D147:E147"/>
    <mergeCell ref="F147:F148"/>
    <mergeCell ref="G147:G148"/>
    <mergeCell ref="A145:B145"/>
    <mergeCell ref="C145:K145"/>
    <mergeCell ref="A146:B146"/>
    <mergeCell ref="C146:D146"/>
    <mergeCell ref="E146:K146"/>
    <mergeCell ref="A133:G133"/>
    <mergeCell ref="A136:K136"/>
    <mergeCell ref="A141:K141"/>
    <mergeCell ref="A144:B144"/>
    <mergeCell ref="C144:K144"/>
    <mergeCell ref="B156:C156"/>
    <mergeCell ref="D156:E156"/>
    <mergeCell ref="B157:C157"/>
    <mergeCell ref="D157:E157"/>
    <mergeCell ref="B158:C158"/>
    <mergeCell ref="D158:E158"/>
    <mergeCell ref="B153:C153"/>
    <mergeCell ref="D153:E153"/>
    <mergeCell ref="B154:C154"/>
    <mergeCell ref="D154:E154"/>
    <mergeCell ref="B155:C155"/>
    <mergeCell ref="D155:E155"/>
    <mergeCell ref="B150:C150"/>
    <mergeCell ref="D150:E150"/>
    <mergeCell ref="B151:C151"/>
    <mergeCell ref="D151:E151"/>
    <mergeCell ref="B152:C152"/>
    <mergeCell ref="D152:E152"/>
    <mergeCell ref="B165:C165"/>
    <mergeCell ref="D165:E165"/>
    <mergeCell ref="B166:C166"/>
    <mergeCell ref="D166:E166"/>
    <mergeCell ref="A167:H167"/>
    <mergeCell ref="B162:C162"/>
    <mergeCell ref="D162:E162"/>
    <mergeCell ref="B163:C163"/>
    <mergeCell ref="D163:E163"/>
    <mergeCell ref="B164:C164"/>
    <mergeCell ref="D164:E164"/>
    <mergeCell ref="B159:C159"/>
    <mergeCell ref="D159:E159"/>
    <mergeCell ref="B160:C160"/>
    <mergeCell ref="D160:E160"/>
    <mergeCell ref="B161:C161"/>
    <mergeCell ref="D161:E161"/>
    <mergeCell ref="H182:H183"/>
    <mergeCell ref="I182:I183"/>
    <mergeCell ref="D183:E183"/>
    <mergeCell ref="B184:C184"/>
    <mergeCell ref="D184:E184"/>
    <mergeCell ref="A182:A183"/>
    <mergeCell ref="B182:C183"/>
    <mergeCell ref="D182:E182"/>
    <mergeCell ref="F182:F183"/>
    <mergeCell ref="G182:G183"/>
    <mergeCell ref="A180:B180"/>
    <mergeCell ref="C180:K180"/>
    <mergeCell ref="A181:B181"/>
    <mergeCell ref="C181:D181"/>
    <mergeCell ref="E181:K181"/>
    <mergeCell ref="A168:G168"/>
    <mergeCell ref="A171:K171"/>
    <mergeCell ref="A176:K176"/>
    <mergeCell ref="A179:B179"/>
    <mergeCell ref="C179:K179"/>
    <mergeCell ref="B191:C191"/>
    <mergeCell ref="D191:E191"/>
    <mergeCell ref="B192:C192"/>
    <mergeCell ref="D192:E192"/>
    <mergeCell ref="B193:C193"/>
    <mergeCell ref="D193:E193"/>
    <mergeCell ref="B188:C188"/>
    <mergeCell ref="D188:E188"/>
    <mergeCell ref="B189:C189"/>
    <mergeCell ref="D189:E189"/>
    <mergeCell ref="B190:C190"/>
    <mergeCell ref="D190:E190"/>
    <mergeCell ref="B185:C185"/>
    <mergeCell ref="D185:E185"/>
    <mergeCell ref="B186:C186"/>
    <mergeCell ref="D186:E186"/>
    <mergeCell ref="B187:C187"/>
    <mergeCell ref="D187:E187"/>
    <mergeCell ref="B200:C200"/>
    <mergeCell ref="D200:E200"/>
    <mergeCell ref="B201:C201"/>
    <mergeCell ref="D201:E201"/>
    <mergeCell ref="A202:H202"/>
    <mergeCell ref="B197:C197"/>
    <mergeCell ref="D197:E197"/>
    <mergeCell ref="B198:C198"/>
    <mergeCell ref="D198:E198"/>
    <mergeCell ref="B199:C199"/>
    <mergeCell ref="D199:E199"/>
    <mergeCell ref="B194:C194"/>
    <mergeCell ref="D194:E194"/>
    <mergeCell ref="B195:C195"/>
    <mergeCell ref="D195:E195"/>
    <mergeCell ref="B196:C196"/>
    <mergeCell ref="D196:E196"/>
    <mergeCell ref="H217:H218"/>
    <mergeCell ref="I217:I218"/>
    <mergeCell ref="D218:E218"/>
    <mergeCell ref="B219:C219"/>
    <mergeCell ref="D219:E219"/>
    <mergeCell ref="A217:A218"/>
    <mergeCell ref="B217:C218"/>
    <mergeCell ref="D217:E217"/>
    <mergeCell ref="F217:F218"/>
    <mergeCell ref="G217:G218"/>
    <mergeCell ref="A215:B215"/>
    <mergeCell ref="C215:K215"/>
    <mergeCell ref="A216:B216"/>
    <mergeCell ref="C216:D216"/>
    <mergeCell ref="E216:K216"/>
    <mergeCell ref="A203:G203"/>
    <mergeCell ref="A206:K206"/>
    <mergeCell ref="A211:K211"/>
    <mergeCell ref="A214:B214"/>
    <mergeCell ref="C214:K214"/>
    <mergeCell ref="B226:C226"/>
    <mergeCell ref="D226:E226"/>
    <mergeCell ref="B227:C227"/>
    <mergeCell ref="D227:E227"/>
    <mergeCell ref="B228:C228"/>
    <mergeCell ref="D228:E228"/>
    <mergeCell ref="B223:C223"/>
    <mergeCell ref="D223:E223"/>
    <mergeCell ref="B224:C224"/>
    <mergeCell ref="D224:E224"/>
    <mergeCell ref="B225:C225"/>
    <mergeCell ref="D225:E225"/>
    <mergeCell ref="B220:C220"/>
    <mergeCell ref="D220:E220"/>
    <mergeCell ref="B221:C221"/>
    <mergeCell ref="D221:E221"/>
    <mergeCell ref="B222:C222"/>
    <mergeCell ref="D222:E222"/>
    <mergeCell ref="B235:C235"/>
    <mergeCell ref="D235:E235"/>
    <mergeCell ref="B236:C236"/>
    <mergeCell ref="D236:E236"/>
    <mergeCell ref="A237:H237"/>
    <mergeCell ref="B232:C232"/>
    <mergeCell ref="D232:E232"/>
    <mergeCell ref="B233:C233"/>
    <mergeCell ref="D233:E233"/>
    <mergeCell ref="B234:C234"/>
    <mergeCell ref="D234:E234"/>
    <mergeCell ref="B229:C229"/>
    <mergeCell ref="D229:E229"/>
    <mergeCell ref="B230:C230"/>
    <mergeCell ref="D230:E230"/>
    <mergeCell ref="B231:C231"/>
    <mergeCell ref="D231:E231"/>
    <mergeCell ref="H252:H253"/>
    <mergeCell ref="I252:I253"/>
    <mergeCell ref="D253:E253"/>
    <mergeCell ref="B254:C254"/>
    <mergeCell ref="D254:E254"/>
    <mergeCell ref="A252:A253"/>
    <mergeCell ref="B252:C253"/>
    <mergeCell ref="D252:E252"/>
    <mergeCell ref="F252:F253"/>
    <mergeCell ref="G252:G253"/>
    <mergeCell ref="A250:B250"/>
    <mergeCell ref="C250:K250"/>
    <mergeCell ref="A251:B251"/>
    <mergeCell ref="C251:D251"/>
    <mergeCell ref="E251:K251"/>
    <mergeCell ref="A238:G238"/>
    <mergeCell ref="A241:K241"/>
    <mergeCell ref="A246:K246"/>
    <mergeCell ref="A249:B249"/>
    <mergeCell ref="C249:K249"/>
    <mergeCell ref="B261:C261"/>
    <mergeCell ref="D261:E261"/>
    <mergeCell ref="B262:C262"/>
    <mergeCell ref="D262:E262"/>
    <mergeCell ref="B263:C263"/>
    <mergeCell ref="D263:E263"/>
    <mergeCell ref="B258:C258"/>
    <mergeCell ref="D258:E258"/>
    <mergeCell ref="B259:C259"/>
    <mergeCell ref="D259:E259"/>
    <mergeCell ref="B260:C260"/>
    <mergeCell ref="D260:E260"/>
    <mergeCell ref="B255:C255"/>
    <mergeCell ref="D255:E255"/>
    <mergeCell ref="B256:C256"/>
    <mergeCell ref="D256:E256"/>
    <mergeCell ref="B257:C257"/>
    <mergeCell ref="D257:E257"/>
    <mergeCell ref="B270:C270"/>
    <mergeCell ref="D270:E270"/>
    <mergeCell ref="B271:C271"/>
    <mergeCell ref="D271:E271"/>
    <mergeCell ref="A272:H272"/>
    <mergeCell ref="B267:C267"/>
    <mergeCell ref="D267:E267"/>
    <mergeCell ref="B268:C268"/>
    <mergeCell ref="D268:E268"/>
    <mergeCell ref="B269:C269"/>
    <mergeCell ref="D269:E269"/>
    <mergeCell ref="B264:C264"/>
    <mergeCell ref="D264:E264"/>
    <mergeCell ref="B265:C265"/>
    <mergeCell ref="D265:E265"/>
    <mergeCell ref="B266:C266"/>
    <mergeCell ref="D266:E266"/>
    <mergeCell ref="H287:H288"/>
    <mergeCell ref="I287:I288"/>
    <mergeCell ref="D288:E288"/>
    <mergeCell ref="B289:C289"/>
    <mergeCell ref="D289:E289"/>
    <mergeCell ref="A287:A288"/>
    <mergeCell ref="B287:C288"/>
    <mergeCell ref="D287:E287"/>
    <mergeCell ref="F287:F288"/>
    <mergeCell ref="G287:G288"/>
    <mergeCell ref="A285:B285"/>
    <mergeCell ref="C285:K285"/>
    <mergeCell ref="A286:B286"/>
    <mergeCell ref="C286:D286"/>
    <mergeCell ref="E286:K286"/>
    <mergeCell ref="A273:G273"/>
    <mergeCell ref="A276:K276"/>
    <mergeCell ref="A281:K281"/>
    <mergeCell ref="A284:B284"/>
    <mergeCell ref="C284:K284"/>
    <mergeCell ref="B296:C296"/>
    <mergeCell ref="D296:E296"/>
    <mergeCell ref="B297:C297"/>
    <mergeCell ref="D297:E297"/>
    <mergeCell ref="B298:C298"/>
    <mergeCell ref="D298:E298"/>
    <mergeCell ref="B293:C293"/>
    <mergeCell ref="D293:E293"/>
    <mergeCell ref="B294:C294"/>
    <mergeCell ref="D294:E294"/>
    <mergeCell ref="B295:C295"/>
    <mergeCell ref="D295:E295"/>
    <mergeCell ref="B290:C290"/>
    <mergeCell ref="D290:E290"/>
    <mergeCell ref="B291:C291"/>
    <mergeCell ref="D291:E291"/>
    <mergeCell ref="B292:C292"/>
    <mergeCell ref="D292:E292"/>
    <mergeCell ref="B305:C305"/>
    <mergeCell ref="D305:E305"/>
    <mergeCell ref="B306:C306"/>
    <mergeCell ref="D306:E306"/>
    <mergeCell ref="A307:H307"/>
    <mergeCell ref="B302:C302"/>
    <mergeCell ref="D302:E302"/>
    <mergeCell ref="B303:C303"/>
    <mergeCell ref="D303:E303"/>
    <mergeCell ref="B304:C304"/>
    <mergeCell ref="D304:E304"/>
    <mergeCell ref="B299:C299"/>
    <mergeCell ref="D299:E299"/>
    <mergeCell ref="B300:C300"/>
    <mergeCell ref="D300:E300"/>
    <mergeCell ref="B301:C301"/>
    <mergeCell ref="D301:E301"/>
    <mergeCell ref="H322:H323"/>
    <mergeCell ref="I322:I323"/>
    <mergeCell ref="D323:E323"/>
    <mergeCell ref="B324:C324"/>
    <mergeCell ref="D324:E324"/>
    <mergeCell ref="A322:A323"/>
    <mergeCell ref="B322:C323"/>
    <mergeCell ref="D322:E322"/>
    <mergeCell ref="F322:F323"/>
    <mergeCell ref="G322:G323"/>
    <mergeCell ref="A320:B320"/>
    <mergeCell ref="C320:K320"/>
    <mergeCell ref="A321:B321"/>
    <mergeCell ref="C321:D321"/>
    <mergeCell ref="E321:K321"/>
    <mergeCell ref="A308:G308"/>
    <mergeCell ref="A311:K311"/>
    <mergeCell ref="A316:K316"/>
    <mergeCell ref="A319:B319"/>
    <mergeCell ref="C319:K319"/>
    <mergeCell ref="B331:C331"/>
    <mergeCell ref="D331:E331"/>
    <mergeCell ref="B332:C332"/>
    <mergeCell ref="D332:E332"/>
    <mergeCell ref="B333:C333"/>
    <mergeCell ref="D333:E333"/>
    <mergeCell ref="B328:C328"/>
    <mergeCell ref="D328:E328"/>
    <mergeCell ref="B329:C329"/>
    <mergeCell ref="D329:E329"/>
    <mergeCell ref="B330:C330"/>
    <mergeCell ref="D330:E330"/>
    <mergeCell ref="B325:C325"/>
    <mergeCell ref="D325:E325"/>
    <mergeCell ref="B326:C326"/>
    <mergeCell ref="D326:E326"/>
    <mergeCell ref="B327:C327"/>
    <mergeCell ref="D327:E327"/>
    <mergeCell ref="B340:C340"/>
    <mergeCell ref="D340:E340"/>
    <mergeCell ref="B341:C341"/>
    <mergeCell ref="D341:E341"/>
    <mergeCell ref="A342:H342"/>
    <mergeCell ref="B337:C337"/>
    <mergeCell ref="D337:E337"/>
    <mergeCell ref="B338:C338"/>
    <mergeCell ref="D338:E338"/>
    <mergeCell ref="B339:C339"/>
    <mergeCell ref="D339:E339"/>
    <mergeCell ref="B334:C334"/>
    <mergeCell ref="D334:E334"/>
    <mergeCell ref="B335:C335"/>
    <mergeCell ref="D335:E335"/>
    <mergeCell ref="B336:C336"/>
    <mergeCell ref="D336:E336"/>
    <mergeCell ref="H357:H358"/>
    <mergeCell ref="I357:I358"/>
    <mergeCell ref="D358:E358"/>
    <mergeCell ref="B359:C359"/>
    <mergeCell ref="D359:E359"/>
    <mergeCell ref="A357:A358"/>
    <mergeCell ref="B357:C358"/>
    <mergeCell ref="D357:E357"/>
    <mergeCell ref="F357:F358"/>
    <mergeCell ref="G357:G358"/>
    <mergeCell ref="A355:B355"/>
    <mergeCell ref="C355:K355"/>
    <mergeCell ref="A356:B356"/>
    <mergeCell ref="C356:D356"/>
    <mergeCell ref="E356:K356"/>
    <mergeCell ref="A343:G343"/>
    <mergeCell ref="A346:K346"/>
    <mergeCell ref="A351:K351"/>
    <mergeCell ref="A354:B354"/>
    <mergeCell ref="C354:K354"/>
    <mergeCell ref="B366:C366"/>
    <mergeCell ref="D366:E366"/>
    <mergeCell ref="B367:C367"/>
    <mergeCell ref="D367:E367"/>
    <mergeCell ref="B368:C368"/>
    <mergeCell ref="D368:E368"/>
    <mergeCell ref="B363:C363"/>
    <mergeCell ref="D363:E363"/>
    <mergeCell ref="B364:C364"/>
    <mergeCell ref="D364:E364"/>
    <mergeCell ref="B365:C365"/>
    <mergeCell ref="D365:E365"/>
    <mergeCell ref="B360:C360"/>
    <mergeCell ref="D360:E360"/>
    <mergeCell ref="B361:C361"/>
    <mergeCell ref="D361:E361"/>
    <mergeCell ref="B362:C362"/>
    <mergeCell ref="D362:E362"/>
    <mergeCell ref="B375:C375"/>
    <mergeCell ref="D375:E375"/>
    <mergeCell ref="B376:C376"/>
    <mergeCell ref="D376:E376"/>
    <mergeCell ref="A377:H377"/>
    <mergeCell ref="B372:C372"/>
    <mergeCell ref="D372:E372"/>
    <mergeCell ref="B373:C373"/>
    <mergeCell ref="D373:E373"/>
    <mergeCell ref="B374:C374"/>
    <mergeCell ref="D374:E374"/>
    <mergeCell ref="B369:C369"/>
    <mergeCell ref="D369:E369"/>
    <mergeCell ref="B370:C370"/>
    <mergeCell ref="D370:E370"/>
    <mergeCell ref="B371:C371"/>
    <mergeCell ref="D371:E371"/>
    <mergeCell ref="H392:H393"/>
    <mergeCell ref="I392:I393"/>
    <mergeCell ref="D393:E393"/>
    <mergeCell ref="B394:C394"/>
    <mergeCell ref="D394:E394"/>
    <mergeCell ref="A392:A393"/>
    <mergeCell ref="B392:C393"/>
    <mergeCell ref="D392:E392"/>
    <mergeCell ref="F392:F393"/>
    <mergeCell ref="G392:G393"/>
    <mergeCell ref="A390:B390"/>
    <mergeCell ref="C390:K390"/>
    <mergeCell ref="A391:B391"/>
    <mergeCell ref="C391:D391"/>
    <mergeCell ref="E391:K391"/>
    <mergeCell ref="A378:G378"/>
    <mergeCell ref="A381:K381"/>
    <mergeCell ref="A386:K386"/>
    <mergeCell ref="A389:B389"/>
    <mergeCell ref="C389:K389"/>
    <mergeCell ref="B401:C401"/>
    <mergeCell ref="D401:E401"/>
    <mergeCell ref="B402:C402"/>
    <mergeCell ref="D402:E402"/>
    <mergeCell ref="B403:C403"/>
    <mergeCell ref="D403:E403"/>
    <mergeCell ref="B398:C398"/>
    <mergeCell ref="D398:E398"/>
    <mergeCell ref="B399:C399"/>
    <mergeCell ref="D399:E399"/>
    <mergeCell ref="B400:C400"/>
    <mergeCell ref="D400:E400"/>
    <mergeCell ref="B395:C395"/>
    <mergeCell ref="D395:E395"/>
    <mergeCell ref="B396:C396"/>
    <mergeCell ref="D396:E396"/>
    <mergeCell ref="B397:C397"/>
    <mergeCell ref="D397:E397"/>
    <mergeCell ref="B410:C410"/>
    <mergeCell ref="D410:E410"/>
    <mergeCell ref="B411:C411"/>
    <mergeCell ref="D411:E411"/>
    <mergeCell ref="A412:H412"/>
    <mergeCell ref="B407:C407"/>
    <mergeCell ref="D407:E407"/>
    <mergeCell ref="B408:C408"/>
    <mergeCell ref="D408:E408"/>
    <mergeCell ref="B409:C409"/>
    <mergeCell ref="D409:E409"/>
    <mergeCell ref="B404:C404"/>
    <mergeCell ref="D404:E404"/>
    <mergeCell ref="B405:C405"/>
    <mergeCell ref="D405:E405"/>
    <mergeCell ref="B406:C406"/>
    <mergeCell ref="D406:E406"/>
    <mergeCell ref="H427:H428"/>
    <mergeCell ref="I427:I428"/>
    <mergeCell ref="D428:E428"/>
    <mergeCell ref="B429:C429"/>
    <mergeCell ref="D429:E429"/>
    <mergeCell ref="A427:A428"/>
    <mergeCell ref="B427:C428"/>
    <mergeCell ref="D427:E427"/>
    <mergeCell ref="F427:F428"/>
    <mergeCell ref="G427:G428"/>
    <mergeCell ref="A425:B425"/>
    <mergeCell ref="C425:K425"/>
    <mergeCell ref="A426:B426"/>
    <mergeCell ref="C426:D426"/>
    <mergeCell ref="E426:K426"/>
    <mergeCell ref="A413:G413"/>
    <mergeCell ref="A416:K416"/>
    <mergeCell ref="A421:K421"/>
    <mergeCell ref="A424:B424"/>
    <mergeCell ref="C424:K424"/>
    <mergeCell ref="B436:C436"/>
    <mergeCell ref="D436:E436"/>
    <mergeCell ref="B437:C437"/>
    <mergeCell ref="D437:E437"/>
    <mergeCell ref="B438:C438"/>
    <mergeCell ref="D438:E438"/>
    <mergeCell ref="B433:C433"/>
    <mergeCell ref="D433:E433"/>
    <mergeCell ref="B434:C434"/>
    <mergeCell ref="D434:E434"/>
    <mergeCell ref="B435:C435"/>
    <mergeCell ref="D435:E435"/>
    <mergeCell ref="B430:C430"/>
    <mergeCell ref="D430:E430"/>
    <mergeCell ref="B431:C431"/>
    <mergeCell ref="D431:E431"/>
    <mergeCell ref="B432:C432"/>
    <mergeCell ref="D432:E432"/>
    <mergeCell ref="B445:C445"/>
    <mergeCell ref="D445:E445"/>
    <mergeCell ref="B446:C446"/>
    <mergeCell ref="D446:E446"/>
    <mergeCell ref="A447:H447"/>
    <mergeCell ref="B442:C442"/>
    <mergeCell ref="D442:E442"/>
    <mergeCell ref="B443:C443"/>
    <mergeCell ref="D443:E443"/>
    <mergeCell ref="B444:C444"/>
    <mergeCell ref="D444:E444"/>
    <mergeCell ref="B439:C439"/>
    <mergeCell ref="D439:E439"/>
    <mergeCell ref="B440:C440"/>
    <mergeCell ref="D440:E440"/>
    <mergeCell ref="B441:C441"/>
    <mergeCell ref="D441:E441"/>
    <mergeCell ref="H462:H463"/>
    <mergeCell ref="I462:I463"/>
    <mergeCell ref="D463:E463"/>
    <mergeCell ref="B464:C464"/>
    <mergeCell ref="D464:E464"/>
    <mergeCell ref="A462:A463"/>
    <mergeCell ref="B462:C463"/>
    <mergeCell ref="D462:E462"/>
    <mergeCell ref="F462:F463"/>
    <mergeCell ref="G462:G463"/>
    <mergeCell ref="A460:B460"/>
    <mergeCell ref="C460:K460"/>
    <mergeCell ref="A461:B461"/>
    <mergeCell ref="C461:D461"/>
    <mergeCell ref="E461:K461"/>
    <mergeCell ref="A448:G448"/>
    <mergeCell ref="A451:K451"/>
    <mergeCell ref="A456:K456"/>
    <mergeCell ref="A459:B459"/>
    <mergeCell ref="C459:K459"/>
    <mergeCell ref="B471:C471"/>
    <mergeCell ref="D471:E471"/>
    <mergeCell ref="B472:C472"/>
    <mergeCell ref="D472:E472"/>
    <mergeCell ref="B473:C473"/>
    <mergeCell ref="D473:E473"/>
    <mergeCell ref="B468:C468"/>
    <mergeCell ref="D468:E468"/>
    <mergeCell ref="B469:C469"/>
    <mergeCell ref="D469:E469"/>
    <mergeCell ref="B470:C470"/>
    <mergeCell ref="D470:E470"/>
    <mergeCell ref="B465:C465"/>
    <mergeCell ref="D465:E465"/>
    <mergeCell ref="B466:C466"/>
    <mergeCell ref="D466:E466"/>
    <mergeCell ref="B467:C467"/>
    <mergeCell ref="D467:E467"/>
    <mergeCell ref="B480:C480"/>
    <mergeCell ref="D480:E480"/>
    <mergeCell ref="B481:C481"/>
    <mergeCell ref="D481:E481"/>
    <mergeCell ref="A482:H482"/>
    <mergeCell ref="B477:C477"/>
    <mergeCell ref="D477:E477"/>
    <mergeCell ref="B478:C478"/>
    <mergeCell ref="D478:E478"/>
    <mergeCell ref="B479:C479"/>
    <mergeCell ref="D479:E479"/>
    <mergeCell ref="B474:C474"/>
    <mergeCell ref="D474:E474"/>
    <mergeCell ref="B475:C475"/>
    <mergeCell ref="D475:E475"/>
    <mergeCell ref="B476:C476"/>
    <mergeCell ref="D476:E476"/>
    <mergeCell ref="H497:H498"/>
    <mergeCell ref="I497:I498"/>
    <mergeCell ref="D498:E498"/>
    <mergeCell ref="B499:C499"/>
    <mergeCell ref="D499:E499"/>
    <mergeCell ref="A497:A498"/>
    <mergeCell ref="B497:C498"/>
    <mergeCell ref="D497:E497"/>
    <mergeCell ref="F497:F498"/>
    <mergeCell ref="G497:G498"/>
    <mergeCell ref="A495:B495"/>
    <mergeCell ref="C495:K495"/>
    <mergeCell ref="A496:B496"/>
    <mergeCell ref="C496:D496"/>
    <mergeCell ref="E496:K496"/>
    <mergeCell ref="A483:G483"/>
    <mergeCell ref="A486:K486"/>
    <mergeCell ref="A491:K491"/>
    <mergeCell ref="A494:B494"/>
    <mergeCell ref="C494:K494"/>
    <mergeCell ref="B506:C506"/>
    <mergeCell ref="D506:E506"/>
    <mergeCell ref="B507:C507"/>
    <mergeCell ref="D507:E507"/>
    <mergeCell ref="B508:C508"/>
    <mergeCell ref="D508:E508"/>
    <mergeCell ref="B503:C503"/>
    <mergeCell ref="D503:E503"/>
    <mergeCell ref="B504:C504"/>
    <mergeCell ref="D504:E504"/>
    <mergeCell ref="B505:C505"/>
    <mergeCell ref="D505:E505"/>
    <mergeCell ref="B500:C500"/>
    <mergeCell ref="D500:E500"/>
    <mergeCell ref="B501:C501"/>
    <mergeCell ref="D501:E501"/>
    <mergeCell ref="B502:C502"/>
    <mergeCell ref="D502:E502"/>
    <mergeCell ref="D515:E515"/>
    <mergeCell ref="B516:C516"/>
    <mergeCell ref="D516:E516"/>
    <mergeCell ref="A517:H517"/>
    <mergeCell ref="B512:C512"/>
    <mergeCell ref="D512:E512"/>
    <mergeCell ref="B513:C513"/>
    <mergeCell ref="D513:E513"/>
    <mergeCell ref="B514:C514"/>
    <mergeCell ref="A518:G518"/>
    <mergeCell ref="A521:K521"/>
    <mergeCell ref="D514:E514"/>
    <mergeCell ref="B509:C509"/>
    <mergeCell ref="D509:E509"/>
    <mergeCell ref="B510:C510"/>
    <mergeCell ref="D510:E510"/>
    <mergeCell ref="B511:C511"/>
    <mergeCell ref="D511:E511"/>
    <mergeCell ref="B515:C515"/>
  </mergeCells>
  <printOptions/>
  <pageMargins left="0.19685039370079" right="0.19685039370079" top="0.19685039370079" bottom="0.19685039370079" header="0" footer="0"/>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L74"/>
  <sheetViews>
    <sheetView zoomScalePageLayoutView="0" workbookViewId="0" topLeftCell="A1">
      <selection activeCell="B9" sqref="B9"/>
    </sheetView>
  </sheetViews>
  <sheetFormatPr defaultColWidth="9.140625" defaultRowHeight="15" customHeight="1"/>
  <cols>
    <col min="1" max="1" width="7.28125" style="3" customWidth="1"/>
    <col min="2" max="2" width="23.28125" style="3" customWidth="1"/>
    <col min="3" max="3" width="22.57421875" style="3" customWidth="1"/>
    <col min="4" max="4" width="32.7109375" style="3" customWidth="1"/>
    <col min="5" max="5" width="10.7109375" style="3" customWidth="1"/>
    <col min="6" max="6" width="17.7109375" style="3" customWidth="1"/>
    <col min="7" max="7" width="14.8515625" style="3" customWidth="1"/>
    <col min="8" max="8" width="6.7109375" style="3" customWidth="1"/>
    <col min="9" max="9" width="4.57421875" style="3" customWidth="1"/>
    <col min="10" max="10" width="2.8515625" style="3" customWidth="1"/>
    <col min="11" max="11" width="13.57421875" style="3" customWidth="1"/>
  </cols>
  <sheetData>
    <row r="1" spans="1:10" ht="15.75" customHeight="1">
      <c r="A1" s="324" t="s">
        <v>126</v>
      </c>
      <c r="B1" s="324"/>
      <c r="C1" s="324"/>
      <c r="D1" s="324"/>
      <c r="E1" s="324"/>
      <c r="F1" s="324"/>
      <c r="G1" s="324"/>
      <c r="H1" s="324"/>
      <c r="I1" s="324"/>
      <c r="J1" s="324"/>
    </row>
    <row r="2" spans="1:10" ht="15" customHeight="1">
      <c r="A2" s="66"/>
      <c r="B2" s="66"/>
      <c r="C2" s="66"/>
      <c r="D2" s="72">
        <f>'proje ve personel bilgileri'!$B$11</f>
        <v>1</v>
      </c>
      <c r="E2" s="163" t="s">
        <v>235</v>
      </c>
      <c r="F2" s="66"/>
      <c r="G2" s="66"/>
      <c r="H2" s="66"/>
      <c r="I2" s="66"/>
      <c r="J2" s="66"/>
    </row>
    <row r="3" ht="18.75" customHeight="1">
      <c r="I3" s="4" t="s">
        <v>127</v>
      </c>
    </row>
    <row r="4" spans="1:10" ht="15.75" customHeight="1">
      <c r="A4" s="438" t="s">
        <v>2</v>
      </c>
      <c r="B4" s="439"/>
      <c r="C4" s="440">
        <f>'proje ve personel bilgileri'!$B$2</f>
        <v>0</v>
      </c>
      <c r="D4" s="441"/>
      <c r="E4" s="441"/>
      <c r="F4" s="441"/>
      <c r="G4" s="441"/>
      <c r="H4" s="441"/>
      <c r="I4" s="441"/>
      <c r="J4" s="442"/>
    </row>
    <row r="5" spans="1:10" ht="15.75" customHeight="1">
      <c r="A5" s="438" t="s">
        <v>3</v>
      </c>
      <c r="B5" s="315"/>
      <c r="C5" s="351">
        <f>'proje ve personel bilgileri'!$B$3</f>
        <v>0</v>
      </c>
      <c r="D5" s="352"/>
      <c r="E5" s="352"/>
      <c r="F5" s="352"/>
      <c r="G5" s="352"/>
      <c r="H5" s="352"/>
      <c r="I5" s="352"/>
      <c r="J5" s="353"/>
    </row>
    <row r="6" spans="1:10" ht="29.25" customHeight="1">
      <c r="A6" s="314" t="s">
        <v>51</v>
      </c>
      <c r="B6" s="430" t="s">
        <v>9</v>
      </c>
      <c r="C6" s="315" t="s">
        <v>128</v>
      </c>
      <c r="D6" s="413" t="s">
        <v>129</v>
      </c>
      <c r="E6" s="314" t="s">
        <v>130</v>
      </c>
      <c r="F6" s="422"/>
      <c r="G6" s="413" t="s">
        <v>131</v>
      </c>
      <c r="H6" s="314" t="s">
        <v>132</v>
      </c>
      <c r="I6" s="416"/>
      <c r="J6" s="315"/>
    </row>
    <row r="7" spans="1:10" ht="30" customHeight="1">
      <c r="A7" s="319"/>
      <c r="B7" s="431"/>
      <c r="C7" s="320"/>
      <c r="D7" s="414"/>
      <c r="E7" s="423"/>
      <c r="F7" s="424"/>
      <c r="G7" s="436"/>
      <c r="H7" s="319"/>
      <c r="I7" s="417"/>
      <c r="J7" s="320"/>
    </row>
    <row r="8" spans="1:10" ht="15.75" customHeight="1">
      <c r="A8" s="319"/>
      <c r="B8" s="432"/>
      <c r="C8" s="320"/>
      <c r="D8" s="414"/>
      <c r="E8" s="35" t="s">
        <v>133</v>
      </c>
      <c r="F8" s="35" t="s">
        <v>134</v>
      </c>
      <c r="G8" s="436"/>
      <c r="H8" s="319"/>
      <c r="I8" s="417"/>
      <c r="J8" s="320"/>
    </row>
    <row r="9" spans="1:12" ht="15.75" customHeight="1">
      <c r="A9" s="1">
        <v>1</v>
      </c>
      <c r="B9" s="101"/>
      <c r="C9" s="102"/>
      <c r="D9" s="103"/>
      <c r="E9" s="104"/>
      <c r="F9" s="105"/>
      <c r="G9" s="143"/>
      <c r="H9" s="443"/>
      <c r="I9" s="444"/>
      <c r="J9" s="445"/>
      <c r="K9" s="37" t="str">
        <f aca="true" t="shared" si="0" ref="K9:K28">IF(G9&lt;&gt;0,(IF(H9=0,"KDV'li Tutar Zorunlu"," "))," ")</f>
        <v> </v>
      </c>
      <c r="L9" s="37" t="str">
        <f aca="true" t="shared" si="1" ref="L9:L28">IF(G9&lt;&gt;0,(IF(E9=0,"Tarih Numara Zorunlu"," "))," ")</f>
        <v> </v>
      </c>
    </row>
    <row r="10" spans="1:12" ht="15.75" customHeight="1">
      <c r="A10" s="2">
        <v>2</v>
      </c>
      <c r="B10" s="106"/>
      <c r="C10" s="106"/>
      <c r="D10" s="107"/>
      <c r="E10" s="108"/>
      <c r="F10" s="108"/>
      <c r="G10" s="143"/>
      <c r="H10" s="425"/>
      <c r="I10" s="426"/>
      <c r="J10" s="427"/>
      <c r="K10" s="37" t="str">
        <f t="shared" si="0"/>
        <v> </v>
      </c>
      <c r="L10" s="37" t="str">
        <f t="shared" si="1"/>
        <v> </v>
      </c>
    </row>
    <row r="11" spans="1:12" ht="15.75" customHeight="1">
      <c r="A11" s="2">
        <v>3</v>
      </c>
      <c r="B11" s="106"/>
      <c r="C11" s="106"/>
      <c r="D11" s="107"/>
      <c r="E11" s="108"/>
      <c r="F11" s="108"/>
      <c r="G11" s="143"/>
      <c r="H11" s="425"/>
      <c r="I11" s="426"/>
      <c r="J11" s="427"/>
      <c r="K11" s="37" t="str">
        <f t="shared" si="0"/>
        <v> </v>
      </c>
      <c r="L11" s="37" t="str">
        <f t="shared" si="1"/>
        <v> </v>
      </c>
    </row>
    <row r="12" spans="1:12" ht="15.75" customHeight="1">
      <c r="A12" s="2">
        <v>4</v>
      </c>
      <c r="B12" s="106"/>
      <c r="C12" s="106"/>
      <c r="D12" s="107"/>
      <c r="E12" s="108"/>
      <c r="F12" s="108"/>
      <c r="G12" s="143"/>
      <c r="H12" s="425"/>
      <c r="I12" s="426"/>
      <c r="J12" s="427"/>
      <c r="K12" s="37" t="str">
        <f t="shared" si="0"/>
        <v> </v>
      </c>
      <c r="L12" s="37" t="str">
        <f t="shared" si="1"/>
        <v> </v>
      </c>
    </row>
    <row r="13" spans="1:12" ht="15.75" customHeight="1">
      <c r="A13" s="2">
        <v>5</v>
      </c>
      <c r="B13" s="106"/>
      <c r="C13" s="106"/>
      <c r="D13" s="107"/>
      <c r="E13" s="108"/>
      <c r="F13" s="108"/>
      <c r="G13" s="143"/>
      <c r="H13" s="425"/>
      <c r="I13" s="426"/>
      <c r="J13" s="427"/>
      <c r="K13" s="37" t="str">
        <f t="shared" si="0"/>
        <v> </v>
      </c>
      <c r="L13" s="37" t="str">
        <f t="shared" si="1"/>
        <v> </v>
      </c>
    </row>
    <row r="14" spans="1:12" ht="15.75" customHeight="1">
      <c r="A14" s="2">
        <v>6</v>
      </c>
      <c r="B14" s="106"/>
      <c r="C14" s="106"/>
      <c r="D14" s="107"/>
      <c r="E14" s="108"/>
      <c r="F14" s="108"/>
      <c r="G14" s="143"/>
      <c r="H14" s="425"/>
      <c r="I14" s="426"/>
      <c r="J14" s="427"/>
      <c r="K14" s="37" t="str">
        <f t="shared" si="0"/>
        <v> </v>
      </c>
      <c r="L14" s="37" t="str">
        <f t="shared" si="1"/>
        <v> </v>
      </c>
    </row>
    <row r="15" spans="1:12" ht="15.75" customHeight="1">
      <c r="A15" s="2">
        <v>7</v>
      </c>
      <c r="B15" s="106"/>
      <c r="C15" s="106"/>
      <c r="D15" s="107"/>
      <c r="E15" s="108"/>
      <c r="F15" s="108"/>
      <c r="G15" s="143"/>
      <c r="H15" s="425"/>
      <c r="I15" s="426"/>
      <c r="J15" s="427"/>
      <c r="K15" s="37" t="str">
        <f t="shared" si="0"/>
        <v> </v>
      </c>
      <c r="L15" s="37" t="str">
        <f t="shared" si="1"/>
        <v> </v>
      </c>
    </row>
    <row r="16" spans="1:12" ht="15.75" customHeight="1">
      <c r="A16" s="2">
        <v>8</v>
      </c>
      <c r="B16" s="106"/>
      <c r="C16" s="106"/>
      <c r="D16" s="107"/>
      <c r="E16" s="108"/>
      <c r="F16" s="108"/>
      <c r="G16" s="143"/>
      <c r="H16" s="425"/>
      <c r="I16" s="426"/>
      <c r="J16" s="427"/>
      <c r="K16" s="37" t="str">
        <f t="shared" si="0"/>
        <v> </v>
      </c>
      <c r="L16" s="37" t="str">
        <f t="shared" si="1"/>
        <v> </v>
      </c>
    </row>
    <row r="17" spans="1:12" ht="15.75" customHeight="1">
      <c r="A17" s="2">
        <v>9</v>
      </c>
      <c r="B17" s="106"/>
      <c r="C17" s="106"/>
      <c r="D17" s="107"/>
      <c r="E17" s="108"/>
      <c r="F17" s="108"/>
      <c r="G17" s="143"/>
      <c r="H17" s="425"/>
      <c r="I17" s="426"/>
      <c r="J17" s="427"/>
      <c r="K17" s="37" t="str">
        <f t="shared" si="0"/>
        <v> </v>
      </c>
      <c r="L17" s="37" t="str">
        <f t="shared" si="1"/>
        <v> </v>
      </c>
    </row>
    <row r="18" spans="1:12" ht="15.75" customHeight="1">
      <c r="A18" s="2">
        <v>10</v>
      </c>
      <c r="B18" s="106"/>
      <c r="C18" s="106"/>
      <c r="D18" s="107"/>
      <c r="E18" s="108"/>
      <c r="F18" s="108"/>
      <c r="G18" s="143"/>
      <c r="H18" s="425"/>
      <c r="I18" s="426"/>
      <c r="J18" s="427"/>
      <c r="K18" s="37" t="str">
        <f t="shared" si="0"/>
        <v> </v>
      </c>
      <c r="L18" s="37" t="str">
        <f t="shared" si="1"/>
        <v> </v>
      </c>
    </row>
    <row r="19" spans="1:12" ht="15.75" customHeight="1">
      <c r="A19" s="2">
        <v>11</v>
      </c>
      <c r="B19" s="106"/>
      <c r="C19" s="106"/>
      <c r="D19" s="107"/>
      <c r="E19" s="108"/>
      <c r="F19" s="108"/>
      <c r="G19" s="143"/>
      <c r="H19" s="425"/>
      <c r="I19" s="426"/>
      <c r="J19" s="427"/>
      <c r="K19" s="37" t="str">
        <f t="shared" si="0"/>
        <v> </v>
      </c>
      <c r="L19" s="37" t="str">
        <f t="shared" si="1"/>
        <v> </v>
      </c>
    </row>
    <row r="20" spans="1:12" ht="15.75" customHeight="1">
      <c r="A20" s="2">
        <v>12</v>
      </c>
      <c r="B20" s="106"/>
      <c r="C20" s="106"/>
      <c r="D20" s="109"/>
      <c r="E20" s="109"/>
      <c r="F20" s="109"/>
      <c r="G20" s="143"/>
      <c r="H20" s="418"/>
      <c r="I20" s="418"/>
      <c r="J20" s="419"/>
      <c r="K20" s="37" t="str">
        <f t="shared" si="0"/>
        <v> </v>
      </c>
      <c r="L20" s="37" t="str">
        <f t="shared" si="1"/>
        <v> </v>
      </c>
    </row>
    <row r="21" spans="1:12" ht="15.75" customHeight="1">
      <c r="A21" s="2">
        <v>13</v>
      </c>
      <c r="B21" s="106"/>
      <c r="C21" s="106"/>
      <c r="D21" s="109"/>
      <c r="E21" s="109"/>
      <c r="F21" s="109"/>
      <c r="G21" s="143"/>
      <c r="H21" s="418"/>
      <c r="I21" s="418"/>
      <c r="J21" s="419"/>
      <c r="K21" s="37" t="str">
        <f t="shared" si="0"/>
        <v> </v>
      </c>
      <c r="L21" s="37" t="str">
        <f t="shared" si="1"/>
        <v> </v>
      </c>
    </row>
    <row r="22" spans="1:12" ht="15.75" customHeight="1">
      <c r="A22" s="2">
        <v>14</v>
      </c>
      <c r="B22" s="106"/>
      <c r="C22" s="106"/>
      <c r="D22" s="109"/>
      <c r="E22" s="109"/>
      <c r="F22" s="109"/>
      <c r="G22" s="143"/>
      <c r="H22" s="418"/>
      <c r="I22" s="418"/>
      <c r="J22" s="419"/>
      <c r="K22" s="37" t="str">
        <f t="shared" si="0"/>
        <v> </v>
      </c>
      <c r="L22" s="37" t="str">
        <f t="shared" si="1"/>
        <v> </v>
      </c>
    </row>
    <row r="23" spans="1:12" ht="15.75" customHeight="1">
      <c r="A23" s="2">
        <v>15</v>
      </c>
      <c r="B23" s="106"/>
      <c r="C23" s="106"/>
      <c r="D23" s="109"/>
      <c r="E23" s="109"/>
      <c r="F23" s="109"/>
      <c r="G23" s="143"/>
      <c r="H23" s="418"/>
      <c r="I23" s="418"/>
      <c r="J23" s="419"/>
      <c r="K23" s="37" t="str">
        <f t="shared" si="0"/>
        <v> </v>
      </c>
      <c r="L23" s="37" t="str">
        <f t="shared" si="1"/>
        <v> </v>
      </c>
    </row>
    <row r="24" spans="1:12" ht="15.75" customHeight="1">
      <c r="A24" s="2">
        <v>16</v>
      </c>
      <c r="B24" s="106"/>
      <c r="C24" s="106"/>
      <c r="D24" s="109"/>
      <c r="E24" s="109"/>
      <c r="F24" s="109"/>
      <c r="G24" s="143"/>
      <c r="H24" s="446"/>
      <c r="I24" s="447"/>
      <c r="J24" s="448"/>
      <c r="K24" s="37" t="str">
        <f t="shared" si="0"/>
        <v> </v>
      </c>
      <c r="L24" s="37" t="str">
        <f t="shared" si="1"/>
        <v> </v>
      </c>
    </row>
    <row r="25" spans="1:12" ht="15.75" customHeight="1">
      <c r="A25" s="2">
        <v>17</v>
      </c>
      <c r="B25" s="106"/>
      <c r="C25" s="106"/>
      <c r="D25" s="109"/>
      <c r="E25" s="109"/>
      <c r="F25" s="109"/>
      <c r="G25" s="143"/>
      <c r="H25" s="446"/>
      <c r="I25" s="447"/>
      <c r="J25" s="448"/>
      <c r="K25" s="37" t="str">
        <f t="shared" si="0"/>
        <v> </v>
      </c>
      <c r="L25" s="37" t="str">
        <f t="shared" si="1"/>
        <v> </v>
      </c>
    </row>
    <row r="26" spans="1:12" ht="15.75" customHeight="1">
      <c r="A26" s="2">
        <v>18</v>
      </c>
      <c r="B26" s="106"/>
      <c r="C26" s="106"/>
      <c r="D26" s="109"/>
      <c r="E26" s="109"/>
      <c r="F26" s="109"/>
      <c r="G26" s="143"/>
      <c r="H26" s="418"/>
      <c r="I26" s="418"/>
      <c r="J26" s="419"/>
      <c r="K26" s="37" t="str">
        <f t="shared" si="0"/>
        <v> </v>
      </c>
      <c r="L26" s="37" t="str">
        <f t="shared" si="1"/>
        <v> </v>
      </c>
    </row>
    <row r="27" spans="1:12" ht="15.75" customHeight="1">
      <c r="A27" s="2">
        <v>19</v>
      </c>
      <c r="B27" s="106"/>
      <c r="C27" s="106"/>
      <c r="D27" s="109"/>
      <c r="E27" s="109"/>
      <c r="F27" s="109"/>
      <c r="G27" s="143"/>
      <c r="H27" s="418"/>
      <c r="I27" s="418"/>
      <c r="J27" s="419"/>
      <c r="K27" s="37" t="str">
        <f t="shared" si="0"/>
        <v> </v>
      </c>
      <c r="L27" s="37" t="str">
        <f t="shared" si="1"/>
        <v> </v>
      </c>
    </row>
    <row r="28" spans="1:12" ht="15.75" customHeight="1">
      <c r="A28" s="2">
        <v>20</v>
      </c>
      <c r="B28" s="110"/>
      <c r="C28" s="110"/>
      <c r="D28" s="111"/>
      <c r="E28" s="111"/>
      <c r="F28" s="111"/>
      <c r="G28" s="143"/>
      <c r="H28" s="420"/>
      <c r="I28" s="420"/>
      <c r="J28" s="421"/>
      <c r="K28" s="37" t="str">
        <f t="shared" si="0"/>
        <v> </v>
      </c>
      <c r="L28" s="37" t="str">
        <f t="shared" si="1"/>
        <v> </v>
      </c>
    </row>
    <row r="29" spans="1:10" ht="15.75" customHeight="1">
      <c r="A29" s="428"/>
      <c r="B29" s="428"/>
      <c r="C29" s="428"/>
      <c r="D29" s="428"/>
      <c r="E29" s="429"/>
      <c r="F29" s="84" t="s">
        <v>135</v>
      </c>
      <c r="G29" s="38">
        <f>SUM(G9:G28)</f>
        <v>0</v>
      </c>
      <c r="H29" s="433"/>
      <c r="I29" s="434"/>
      <c r="J29" s="435"/>
    </row>
    <row r="30" ht="15" customHeight="1">
      <c r="A30" s="49"/>
    </row>
    <row r="31" spans="1:10" ht="36" customHeight="1">
      <c r="A31" s="437" t="s">
        <v>125</v>
      </c>
      <c r="B31" s="437"/>
      <c r="C31" s="437"/>
      <c r="D31" s="437"/>
      <c r="E31" s="437"/>
      <c r="F31" s="437"/>
      <c r="G31" s="437"/>
      <c r="H31" s="437"/>
      <c r="I31" s="437"/>
      <c r="J31" s="437"/>
    </row>
    <row r="32" ht="15" customHeight="1">
      <c r="A32" s="48"/>
    </row>
    <row r="33" ht="15" customHeight="1">
      <c r="A33" s="49"/>
    </row>
    <row r="34" spans="1:7" ht="15" customHeight="1">
      <c r="A34" s="81" t="s">
        <v>65</v>
      </c>
      <c r="D34" s="81" t="s">
        <v>66</v>
      </c>
      <c r="E34" s="81" t="s">
        <v>67</v>
      </c>
      <c r="G34" s="70" t="s">
        <v>82</v>
      </c>
    </row>
    <row r="41" spans="1:10" ht="15.75" customHeight="1">
      <c r="A41" s="324" t="s">
        <v>126</v>
      </c>
      <c r="B41" s="324"/>
      <c r="C41" s="324"/>
      <c r="D41" s="324"/>
      <c r="E41" s="324"/>
      <c r="F41" s="324"/>
      <c r="G41" s="324"/>
      <c r="H41" s="324"/>
      <c r="I41" s="324"/>
      <c r="J41" s="324"/>
    </row>
    <row r="42" spans="1:10" ht="15" customHeight="1">
      <c r="A42" s="66"/>
      <c r="B42" s="66"/>
      <c r="C42" s="66"/>
      <c r="D42" s="72">
        <f>'proje ve personel bilgileri'!$B$11</f>
        <v>1</v>
      </c>
      <c r="E42" s="163" t="s">
        <v>235</v>
      </c>
      <c r="F42" s="66"/>
      <c r="G42" s="66"/>
      <c r="H42" s="66"/>
      <c r="I42" s="66"/>
      <c r="J42" s="66"/>
    </row>
    <row r="43" ht="18.75" customHeight="1">
      <c r="I43" s="4" t="s">
        <v>127</v>
      </c>
    </row>
    <row r="44" spans="1:10" ht="15.75" customHeight="1">
      <c r="A44" s="438" t="s">
        <v>2</v>
      </c>
      <c r="B44" s="439"/>
      <c r="C44" s="440">
        <f>'proje ve personel bilgileri'!$B$2</f>
        <v>0</v>
      </c>
      <c r="D44" s="441"/>
      <c r="E44" s="441"/>
      <c r="F44" s="441"/>
      <c r="G44" s="441"/>
      <c r="H44" s="441"/>
      <c r="I44" s="441"/>
      <c r="J44" s="442"/>
    </row>
    <row r="45" spans="1:10" ht="15.75" customHeight="1">
      <c r="A45" s="438" t="s">
        <v>3</v>
      </c>
      <c r="B45" s="315"/>
      <c r="C45" s="351">
        <f>'proje ve personel bilgileri'!$B$3</f>
        <v>0</v>
      </c>
      <c r="D45" s="352"/>
      <c r="E45" s="352"/>
      <c r="F45" s="352"/>
      <c r="G45" s="352"/>
      <c r="H45" s="352"/>
      <c r="I45" s="352"/>
      <c r="J45" s="353"/>
    </row>
    <row r="46" spans="1:10" ht="15" customHeight="1">
      <c r="A46" s="314" t="s">
        <v>51</v>
      </c>
      <c r="B46" s="430" t="s">
        <v>9</v>
      </c>
      <c r="C46" s="315" t="s">
        <v>128</v>
      </c>
      <c r="D46" s="413" t="s">
        <v>129</v>
      </c>
      <c r="E46" s="314" t="s">
        <v>130</v>
      </c>
      <c r="F46" s="422"/>
      <c r="G46" s="413" t="s">
        <v>131</v>
      </c>
      <c r="H46" s="314" t="s">
        <v>132</v>
      </c>
      <c r="I46" s="416"/>
      <c r="J46" s="315"/>
    </row>
    <row r="47" spans="1:10" ht="15.75" customHeight="1">
      <c r="A47" s="319"/>
      <c r="B47" s="431"/>
      <c r="C47" s="320"/>
      <c r="D47" s="414"/>
      <c r="E47" s="423"/>
      <c r="F47" s="424"/>
      <c r="G47" s="436"/>
      <c r="H47" s="319"/>
      <c r="I47" s="417"/>
      <c r="J47" s="320"/>
    </row>
    <row r="48" spans="1:10" ht="15.75" customHeight="1">
      <c r="A48" s="319"/>
      <c r="B48" s="432"/>
      <c r="C48" s="320"/>
      <c r="D48" s="414"/>
      <c r="E48" s="35" t="s">
        <v>133</v>
      </c>
      <c r="F48" s="35" t="s">
        <v>134</v>
      </c>
      <c r="G48" s="436"/>
      <c r="H48" s="319"/>
      <c r="I48" s="417"/>
      <c r="J48" s="320"/>
    </row>
    <row r="49" spans="1:12" ht="15.75" customHeight="1">
      <c r="A49" s="1">
        <v>21</v>
      </c>
      <c r="B49" s="101"/>
      <c r="C49" s="101"/>
      <c r="D49" s="103"/>
      <c r="E49" s="104"/>
      <c r="F49" s="105"/>
      <c r="G49" s="143"/>
      <c r="H49" s="443"/>
      <c r="I49" s="444"/>
      <c r="J49" s="445"/>
      <c r="K49" s="37" t="str">
        <f aca="true" t="shared" si="2" ref="K49:K68">IF(G49&lt;&gt;0,(IF(H49=0,"KDV'li Tutar Zorunlu"," "))," ")</f>
        <v> </v>
      </c>
      <c r="L49" s="37" t="str">
        <f aca="true" t="shared" si="3" ref="L49:L68">IF(G49&lt;&gt;0,(IF(E49=0,"Tarih Numara Zorunlu"," "))," ")</f>
        <v> </v>
      </c>
    </row>
    <row r="50" spans="1:12" ht="15.75" customHeight="1">
      <c r="A50" s="2">
        <v>22</v>
      </c>
      <c r="B50" s="106"/>
      <c r="C50" s="106"/>
      <c r="D50" s="107"/>
      <c r="E50" s="108"/>
      <c r="F50" s="108"/>
      <c r="G50" s="143"/>
      <c r="H50" s="425"/>
      <c r="I50" s="426"/>
      <c r="J50" s="427"/>
      <c r="K50" s="37" t="str">
        <f t="shared" si="2"/>
        <v> </v>
      </c>
      <c r="L50" s="37" t="str">
        <f t="shared" si="3"/>
        <v> </v>
      </c>
    </row>
    <row r="51" spans="1:12" ht="15.75" customHeight="1">
      <c r="A51" s="1">
        <v>23</v>
      </c>
      <c r="B51" s="106"/>
      <c r="C51" s="106"/>
      <c r="D51" s="107"/>
      <c r="E51" s="108"/>
      <c r="F51" s="108"/>
      <c r="G51" s="143"/>
      <c r="H51" s="425"/>
      <c r="I51" s="426"/>
      <c r="J51" s="427"/>
      <c r="K51" s="37" t="str">
        <f t="shared" si="2"/>
        <v> </v>
      </c>
      <c r="L51" s="37" t="str">
        <f t="shared" si="3"/>
        <v> </v>
      </c>
    </row>
    <row r="52" spans="1:12" ht="15.75" customHeight="1">
      <c r="A52" s="2">
        <v>24</v>
      </c>
      <c r="B52" s="106"/>
      <c r="C52" s="106"/>
      <c r="D52" s="107"/>
      <c r="E52" s="108"/>
      <c r="F52" s="108"/>
      <c r="G52" s="143"/>
      <c r="H52" s="425"/>
      <c r="I52" s="426"/>
      <c r="J52" s="427"/>
      <c r="K52" s="37" t="str">
        <f t="shared" si="2"/>
        <v> </v>
      </c>
      <c r="L52" s="37" t="str">
        <f t="shared" si="3"/>
        <v> </v>
      </c>
    </row>
    <row r="53" spans="1:12" ht="15.75" customHeight="1">
      <c r="A53" s="1">
        <v>25</v>
      </c>
      <c r="B53" s="106"/>
      <c r="C53" s="106"/>
      <c r="D53" s="107"/>
      <c r="E53" s="108"/>
      <c r="F53" s="108"/>
      <c r="G53" s="143"/>
      <c r="H53" s="425"/>
      <c r="I53" s="426"/>
      <c r="J53" s="427"/>
      <c r="K53" s="37" t="str">
        <f t="shared" si="2"/>
        <v> </v>
      </c>
      <c r="L53" s="37" t="str">
        <f t="shared" si="3"/>
        <v> </v>
      </c>
    </row>
    <row r="54" spans="1:12" ht="15.75" customHeight="1">
      <c r="A54" s="2">
        <v>26</v>
      </c>
      <c r="B54" s="106"/>
      <c r="C54" s="106"/>
      <c r="D54" s="107"/>
      <c r="E54" s="108"/>
      <c r="F54" s="108"/>
      <c r="G54" s="143"/>
      <c r="H54" s="425"/>
      <c r="I54" s="426"/>
      <c r="J54" s="427"/>
      <c r="K54" s="37" t="str">
        <f t="shared" si="2"/>
        <v> </v>
      </c>
      <c r="L54" s="37" t="str">
        <f t="shared" si="3"/>
        <v> </v>
      </c>
    </row>
    <row r="55" spans="1:12" ht="15.75" customHeight="1">
      <c r="A55" s="1">
        <v>27</v>
      </c>
      <c r="B55" s="106"/>
      <c r="C55" s="106"/>
      <c r="D55" s="107"/>
      <c r="E55" s="108"/>
      <c r="F55" s="108"/>
      <c r="G55" s="143"/>
      <c r="H55" s="425"/>
      <c r="I55" s="426"/>
      <c r="J55" s="427"/>
      <c r="K55" s="37" t="str">
        <f t="shared" si="2"/>
        <v> </v>
      </c>
      <c r="L55" s="37" t="str">
        <f t="shared" si="3"/>
        <v> </v>
      </c>
    </row>
    <row r="56" spans="1:12" ht="15.75" customHeight="1">
      <c r="A56" s="2">
        <v>28</v>
      </c>
      <c r="B56" s="106"/>
      <c r="C56" s="106"/>
      <c r="D56" s="107"/>
      <c r="E56" s="108"/>
      <c r="F56" s="108"/>
      <c r="G56" s="143"/>
      <c r="H56" s="425"/>
      <c r="I56" s="426"/>
      <c r="J56" s="427"/>
      <c r="K56" s="37" t="str">
        <f t="shared" si="2"/>
        <v> </v>
      </c>
      <c r="L56" s="37" t="str">
        <f t="shared" si="3"/>
        <v> </v>
      </c>
    </row>
    <row r="57" spans="1:12" ht="15.75" customHeight="1">
      <c r="A57" s="1">
        <v>29</v>
      </c>
      <c r="B57" s="106"/>
      <c r="C57" s="106"/>
      <c r="D57" s="107"/>
      <c r="E57" s="108"/>
      <c r="F57" s="108"/>
      <c r="G57" s="143"/>
      <c r="H57" s="425"/>
      <c r="I57" s="426"/>
      <c r="J57" s="427"/>
      <c r="K57" s="37" t="str">
        <f t="shared" si="2"/>
        <v> </v>
      </c>
      <c r="L57" s="37" t="str">
        <f t="shared" si="3"/>
        <v> </v>
      </c>
    </row>
    <row r="58" spans="1:12" ht="15.75" customHeight="1">
      <c r="A58" s="2">
        <v>30</v>
      </c>
      <c r="B58" s="106"/>
      <c r="C58" s="106"/>
      <c r="D58" s="107"/>
      <c r="E58" s="108"/>
      <c r="F58" s="108"/>
      <c r="G58" s="143"/>
      <c r="H58" s="425"/>
      <c r="I58" s="426"/>
      <c r="J58" s="427"/>
      <c r="K58" s="37" t="str">
        <f t="shared" si="2"/>
        <v> </v>
      </c>
      <c r="L58" s="37" t="str">
        <f t="shared" si="3"/>
        <v> </v>
      </c>
    </row>
    <row r="59" spans="1:12" ht="15.75" customHeight="1">
      <c r="A59" s="1">
        <v>31</v>
      </c>
      <c r="B59" s="106"/>
      <c r="C59" s="106"/>
      <c r="D59" s="107"/>
      <c r="E59" s="108"/>
      <c r="F59" s="108"/>
      <c r="G59" s="143"/>
      <c r="H59" s="425"/>
      <c r="I59" s="426"/>
      <c r="J59" s="427"/>
      <c r="K59" s="37" t="str">
        <f t="shared" si="2"/>
        <v> </v>
      </c>
      <c r="L59" s="37" t="str">
        <f t="shared" si="3"/>
        <v> </v>
      </c>
    </row>
    <row r="60" spans="1:12" ht="15.75" customHeight="1">
      <c r="A60" s="2">
        <v>32</v>
      </c>
      <c r="B60" s="106"/>
      <c r="C60" s="106"/>
      <c r="D60" s="109"/>
      <c r="E60" s="109"/>
      <c r="F60" s="109"/>
      <c r="G60" s="143"/>
      <c r="H60" s="418"/>
      <c r="I60" s="418"/>
      <c r="J60" s="419"/>
      <c r="K60" s="37" t="str">
        <f t="shared" si="2"/>
        <v> </v>
      </c>
      <c r="L60" s="37" t="str">
        <f t="shared" si="3"/>
        <v> </v>
      </c>
    </row>
    <row r="61" spans="1:12" ht="15.75" customHeight="1">
      <c r="A61" s="1">
        <v>33</v>
      </c>
      <c r="B61" s="106"/>
      <c r="C61" s="106"/>
      <c r="D61" s="109"/>
      <c r="E61" s="109"/>
      <c r="F61" s="109"/>
      <c r="G61" s="143"/>
      <c r="H61" s="418"/>
      <c r="I61" s="418"/>
      <c r="J61" s="419"/>
      <c r="K61" s="37" t="str">
        <f t="shared" si="2"/>
        <v> </v>
      </c>
      <c r="L61" s="37" t="str">
        <f t="shared" si="3"/>
        <v> </v>
      </c>
    </row>
    <row r="62" spans="1:12" ht="15.75" customHeight="1">
      <c r="A62" s="2">
        <v>34</v>
      </c>
      <c r="B62" s="106"/>
      <c r="C62" s="106"/>
      <c r="D62" s="109"/>
      <c r="E62" s="109"/>
      <c r="F62" s="109"/>
      <c r="G62" s="143"/>
      <c r="H62" s="418"/>
      <c r="I62" s="418"/>
      <c r="J62" s="419"/>
      <c r="K62" s="37" t="str">
        <f t="shared" si="2"/>
        <v> </v>
      </c>
      <c r="L62" s="37" t="str">
        <f t="shared" si="3"/>
        <v> </v>
      </c>
    </row>
    <row r="63" spans="1:12" ht="15.75" customHeight="1">
      <c r="A63" s="1">
        <v>35</v>
      </c>
      <c r="B63" s="106"/>
      <c r="C63" s="106"/>
      <c r="D63" s="109"/>
      <c r="E63" s="109"/>
      <c r="F63" s="109"/>
      <c r="G63" s="143"/>
      <c r="H63" s="418"/>
      <c r="I63" s="418"/>
      <c r="J63" s="419"/>
      <c r="K63" s="37" t="str">
        <f t="shared" si="2"/>
        <v> </v>
      </c>
      <c r="L63" s="37" t="str">
        <f t="shared" si="3"/>
        <v> </v>
      </c>
    </row>
    <row r="64" spans="1:12" ht="15.75" customHeight="1">
      <c r="A64" s="2">
        <v>36</v>
      </c>
      <c r="B64" s="106"/>
      <c r="C64" s="106"/>
      <c r="D64" s="109"/>
      <c r="E64" s="109"/>
      <c r="F64" s="109"/>
      <c r="G64" s="143"/>
      <c r="H64" s="446"/>
      <c r="I64" s="447"/>
      <c r="J64" s="448"/>
      <c r="K64" s="37" t="str">
        <f t="shared" si="2"/>
        <v> </v>
      </c>
      <c r="L64" s="37" t="str">
        <f t="shared" si="3"/>
        <v> </v>
      </c>
    </row>
    <row r="65" spans="1:12" ht="15.75" customHeight="1">
      <c r="A65" s="1">
        <v>37</v>
      </c>
      <c r="B65" s="106"/>
      <c r="C65" s="106"/>
      <c r="D65" s="109"/>
      <c r="E65" s="109"/>
      <c r="F65" s="109"/>
      <c r="G65" s="143"/>
      <c r="H65" s="446"/>
      <c r="I65" s="447"/>
      <c r="J65" s="448"/>
      <c r="K65" s="37" t="str">
        <f t="shared" si="2"/>
        <v> </v>
      </c>
      <c r="L65" s="37" t="str">
        <f t="shared" si="3"/>
        <v> </v>
      </c>
    </row>
    <row r="66" spans="1:12" ht="15.75" customHeight="1">
      <c r="A66" s="2">
        <v>38</v>
      </c>
      <c r="B66" s="106"/>
      <c r="C66" s="106"/>
      <c r="D66" s="109"/>
      <c r="E66" s="109"/>
      <c r="F66" s="109"/>
      <c r="G66" s="143"/>
      <c r="H66" s="418"/>
      <c r="I66" s="418"/>
      <c r="J66" s="419"/>
      <c r="K66" s="37" t="str">
        <f t="shared" si="2"/>
        <v> </v>
      </c>
      <c r="L66" s="37" t="str">
        <f t="shared" si="3"/>
        <v> </v>
      </c>
    </row>
    <row r="67" spans="1:12" ht="15.75" customHeight="1">
      <c r="A67" s="1">
        <v>39</v>
      </c>
      <c r="B67" s="106"/>
      <c r="C67" s="106"/>
      <c r="D67" s="109"/>
      <c r="E67" s="109"/>
      <c r="F67" s="109"/>
      <c r="G67" s="143"/>
      <c r="H67" s="418"/>
      <c r="I67" s="418"/>
      <c r="J67" s="419"/>
      <c r="K67" s="37" t="str">
        <f t="shared" si="2"/>
        <v> </v>
      </c>
      <c r="L67" s="37" t="str">
        <f t="shared" si="3"/>
        <v> </v>
      </c>
    </row>
    <row r="68" spans="1:12" ht="15.75" customHeight="1">
      <c r="A68" s="2">
        <v>40</v>
      </c>
      <c r="B68" s="110"/>
      <c r="C68" s="110"/>
      <c r="D68" s="111"/>
      <c r="E68" s="111"/>
      <c r="F68" s="111"/>
      <c r="G68" s="143"/>
      <c r="H68" s="420"/>
      <c r="I68" s="420"/>
      <c r="J68" s="421"/>
      <c r="K68" s="37" t="str">
        <f t="shared" si="2"/>
        <v> </v>
      </c>
      <c r="L68" s="37" t="str">
        <f t="shared" si="3"/>
        <v> </v>
      </c>
    </row>
    <row r="69" spans="1:10" ht="15.75" customHeight="1">
      <c r="A69" s="428"/>
      <c r="B69" s="428"/>
      <c r="C69" s="428"/>
      <c r="D69" s="428"/>
      <c r="E69" s="429"/>
      <c r="F69" s="84" t="s">
        <v>135</v>
      </c>
      <c r="G69" s="38">
        <f>SUM(G49:G68)+G29</f>
        <v>0</v>
      </c>
      <c r="H69" s="433"/>
      <c r="I69" s="434"/>
      <c r="J69" s="435"/>
    </row>
    <row r="70" ht="15" customHeight="1">
      <c r="A70" s="49"/>
    </row>
    <row r="71" spans="1:10" ht="15" customHeight="1">
      <c r="A71" s="437" t="s">
        <v>125</v>
      </c>
      <c r="B71" s="437"/>
      <c r="C71" s="437"/>
      <c r="D71" s="437"/>
      <c r="E71" s="437"/>
      <c r="F71" s="437"/>
      <c r="G71" s="437"/>
      <c r="H71" s="437"/>
      <c r="I71" s="437"/>
      <c r="J71" s="437"/>
    </row>
    <row r="72" ht="15" customHeight="1">
      <c r="A72" s="48"/>
    </row>
    <row r="73" ht="15" customHeight="1">
      <c r="A73" s="49"/>
    </row>
    <row r="74" spans="1:7" ht="15" customHeight="1">
      <c r="A74" s="81" t="s">
        <v>65</v>
      </c>
      <c r="D74" s="81" t="s">
        <v>66</v>
      </c>
      <c r="E74" s="81" t="s">
        <v>67</v>
      </c>
      <c r="G74" s="70" t="s">
        <v>82</v>
      </c>
    </row>
  </sheetData>
  <sheetProtection password="D0BF" sheet="1" objects="1" scenarios="1"/>
  <mergeCells count="70">
    <mergeCell ref="A71:J71"/>
    <mergeCell ref="H60:J60"/>
    <mergeCell ref="H61:J61"/>
    <mergeCell ref="H62:J62"/>
    <mergeCell ref="H63:J63"/>
    <mergeCell ref="H64:J64"/>
    <mergeCell ref="H65:J65"/>
    <mergeCell ref="H66:J66"/>
    <mergeCell ref="H67:J67"/>
    <mergeCell ref="H68:J68"/>
    <mergeCell ref="A69:E69"/>
    <mergeCell ref="H69:J69"/>
    <mergeCell ref="H59:J59"/>
    <mergeCell ref="H46:J48"/>
    <mergeCell ref="H49:J49"/>
    <mergeCell ref="H50:J50"/>
    <mergeCell ref="H51:J51"/>
    <mergeCell ref="H52:J52"/>
    <mergeCell ref="H53:J53"/>
    <mergeCell ref="H54:J54"/>
    <mergeCell ref="H55:J55"/>
    <mergeCell ref="H56:J56"/>
    <mergeCell ref="H57:J57"/>
    <mergeCell ref="H58:J58"/>
    <mergeCell ref="G46:G48"/>
    <mergeCell ref="A41:J41"/>
    <mergeCell ref="A44:B44"/>
    <mergeCell ref="C44:J44"/>
    <mergeCell ref="A45:B45"/>
    <mergeCell ref="C45:J45"/>
    <mergeCell ref="A46:A48"/>
    <mergeCell ref="B46:B48"/>
    <mergeCell ref="C46:C48"/>
    <mergeCell ref="D46:D48"/>
    <mergeCell ref="E46:F47"/>
    <mergeCell ref="H9:J9"/>
    <mergeCell ref="H18:J18"/>
    <mergeCell ref="H19:J19"/>
    <mergeCell ref="H24:J24"/>
    <mergeCell ref="H25:J25"/>
    <mergeCell ref="A1:J1"/>
    <mergeCell ref="A31:J31"/>
    <mergeCell ref="A4:B4"/>
    <mergeCell ref="C4:J4"/>
    <mergeCell ref="A5:B5"/>
    <mergeCell ref="C5:J5"/>
    <mergeCell ref="A6:A8"/>
    <mergeCell ref="H21:J21"/>
    <mergeCell ref="H22:J22"/>
    <mergeCell ref="D6:D8"/>
    <mergeCell ref="A29:E29"/>
    <mergeCell ref="H26:J26"/>
    <mergeCell ref="B6:B8"/>
    <mergeCell ref="C6:C8"/>
    <mergeCell ref="H29:J29"/>
    <mergeCell ref="G6:G8"/>
    <mergeCell ref="H10:J10"/>
    <mergeCell ref="H11:J11"/>
    <mergeCell ref="H12:J12"/>
    <mergeCell ref="H13:J13"/>
    <mergeCell ref="H6:J8"/>
    <mergeCell ref="H27:J27"/>
    <mergeCell ref="H23:J23"/>
    <mergeCell ref="H28:J28"/>
    <mergeCell ref="H20:J20"/>
    <mergeCell ref="E6:F7"/>
    <mergeCell ref="H14:J14"/>
    <mergeCell ref="H15:J15"/>
    <mergeCell ref="H16:J16"/>
    <mergeCell ref="H17:J17"/>
  </mergeCells>
  <printOptions/>
  <pageMargins left="0.19685039370079" right="0.19685039370079" top="0.19685039370079" bottom="0.19685039370079" header="0" footer="0"/>
  <pageSetup horizontalDpi="600" verticalDpi="600" orientation="landscape" paperSize="9" scale="85"/>
</worksheet>
</file>

<file path=xl/worksheets/sheet13.xml><?xml version="1.0" encoding="utf-8"?>
<worksheet xmlns="http://schemas.openxmlformats.org/spreadsheetml/2006/main" xmlns:r="http://schemas.openxmlformats.org/officeDocument/2006/relationships">
  <dimension ref="A1:K353"/>
  <sheetViews>
    <sheetView zoomScalePageLayoutView="0" workbookViewId="0" topLeftCell="A1">
      <selection activeCell="F14" sqref="F14"/>
    </sheetView>
  </sheetViews>
  <sheetFormatPr defaultColWidth="9.140625" defaultRowHeight="15" customHeight="1"/>
  <cols>
    <col min="1" max="1" width="7.140625" style="3" customWidth="1"/>
    <col min="2" max="2" width="6.7109375" style="3" customWidth="1"/>
    <col min="3" max="3" width="5.8515625" style="3" customWidth="1"/>
    <col min="4" max="4" width="39.8515625" style="3" customWidth="1"/>
    <col min="5" max="5" width="9.140625" style="3" customWidth="1"/>
    <col min="6" max="6" width="11.28125" style="3" customWidth="1"/>
    <col min="7" max="7" width="13.7109375" style="3" customWidth="1"/>
    <col min="8" max="8" width="12.140625" style="3" customWidth="1"/>
    <col min="9" max="9" width="11.8515625" style="3" customWidth="1"/>
    <col min="10" max="10" width="14.140625" style="3" customWidth="1"/>
    <col min="11" max="11" width="11.140625" style="3" customWidth="1"/>
  </cols>
  <sheetData>
    <row r="1" spans="1:9" ht="15.75" customHeight="1">
      <c r="A1" s="324" t="s">
        <v>136</v>
      </c>
      <c r="B1" s="324"/>
      <c r="C1" s="324"/>
      <c r="D1" s="324"/>
      <c r="E1" s="324"/>
      <c r="F1" s="324"/>
      <c r="G1" s="324"/>
      <c r="H1" s="324"/>
      <c r="I1" s="324"/>
    </row>
    <row r="2" spans="1:9" ht="15" customHeight="1">
      <c r="A2" s="66"/>
      <c r="B2" s="66"/>
      <c r="C2" s="66"/>
      <c r="D2" s="72">
        <f>'proje ve personel bilgileri'!$B$11</f>
        <v>1</v>
      </c>
      <c r="E2" s="163" t="s">
        <v>235</v>
      </c>
      <c r="F2" s="66"/>
      <c r="G2" s="66"/>
      <c r="H2" s="66"/>
      <c r="I2" s="66"/>
    </row>
    <row r="3" ht="18.75" customHeight="1">
      <c r="I3" s="4" t="s">
        <v>137</v>
      </c>
    </row>
    <row r="4" spans="1:9" ht="15.75" customHeight="1">
      <c r="A4" s="327" t="s">
        <v>2</v>
      </c>
      <c r="B4" s="328"/>
      <c r="C4" s="454">
        <f>'proje ve personel bilgileri'!$B$2</f>
        <v>0</v>
      </c>
      <c r="D4" s="455"/>
      <c r="E4" s="455"/>
      <c r="F4" s="455"/>
      <c r="G4" s="455"/>
      <c r="H4" s="455"/>
      <c r="I4" s="456"/>
    </row>
    <row r="5" spans="1:9" ht="15.75" customHeight="1">
      <c r="A5" s="327" t="s">
        <v>138</v>
      </c>
      <c r="B5" s="328"/>
      <c r="C5" s="329">
        <f>'proje ve personel bilgileri'!$B$3</f>
        <v>0</v>
      </c>
      <c r="D5" s="330"/>
      <c r="E5" s="330"/>
      <c r="F5" s="330"/>
      <c r="G5" s="330"/>
      <c r="H5" s="330"/>
      <c r="I5" s="331"/>
    </row>
    <row r="6" spans="1:9" ht="29.25" customHeight="1">
      <c r="A6" s="413" t="s">
        <v>51</v>
      </c>
      <c r="B6" s="314" t="s">
        <v>139</v>
      </c>
      <c r="C6" s="315"/>
      <c r="D6" s="413" t="s">
        <v>140</v>
      </c>
      <c r="E6" s="413" t="s">
        <v>141</v>
      </c>
      <c r="F6" s="438" t="s">
        <v>142</v>
      </c>
      <c r="G6" s="449"/>
      <c r="H6" s="413" t="s">
        <v>143</v>
      </c>
      <c r="I6" s="413" t="s">
        <v>132</v>
      </c>
    </row>
    <row r="7" spans="1:9" ht="15" customHeight="1">
      <c r="A7" s="414"/>
      <c r="B7" s="319" t="s">
        <v>144</v>
      </c>
      <c r="C7" s="320"/>
      <c r="D7" s="414"/>
      <c r="E7" s="414"/>
      <c r="F7" s="413" t="s">
        <v>133</v>
      </c>
      <c r="G7" s="315" t="s">
        <v>134</v>
      </c>
      <c r="H7" s="414"/>
      <c r="I7" s="414"/>
    </row>
    <row r="8" spans="1:9" ht="15.75" customHeight="1">
      <c r="A8" s="414"/>
      <c r="B8" s="319" t="s">
        <v>51</v>
      </c>
      <c r="C8" s="320"/>
      <c r="D8" s="414"/>
      <c r="E8" s="414"/>
      <c r="F8" s="436"/>
      <c r="G8" s="380"/>
      <c r="H8" s="414"/>
      <c r="I8" s="414"/>
    </row>
    <row r="9" spans="1:11" ht="15" customHeight="1">
      <c r="A9" s="1">
        <v>1</v>
      </c>
      <c r="B9" s="453"/>
      <c r="C9" s="453"/>
      <c r="D9" s="219"/>
      <c r="E9" s="112"/>
      <c r="F9" s="112"/>
      <c r="G9" s="112"/>
      <c r="H9" s="113"/>
      <c r="I9" s="114"/>
      <c r="J9" s="37" t="str">
        <f aca="true" t="shared" si="0" ref="J9:J28">IF(H9&lt;&gt;0,(IF(I9=0,"KDV'li Tutar Zorunlu"," "))," ")</f>
        <v> </v>
      </c>
      <c r="K9" s="37" t="str">
        <f aca="true" t="shared" si="1" ref="K9:K28">IF(H9&lt;&gt;0,(IF(F9=0,"Tarih Numara Zorunlu"," "))," ")</f>
        <v> </v>
      </c>
    </row>
    <row r="10" spans="1:11" ht="15" customHeight="1">
      <c r="A10" s="2">
        <v>2</v>
      </c>
      <c r="B10" s="450"/>
      <c r="C10" s="450"/>
      <c r="D10" s="216"/>
      <c r="E10" s="115"/>
      <c r="F10" s="115"/>
      <c r="G10" s="115"/>
      <c r="H10" s="116"/>
      <c r="I10" s="117"/>
      <c r="J10" s="37" t="str">
        <f t="shared" si="0"/>
        <v> </v>
      </c>
      <c r="K10" s="37" t="str">
        <f t="shared" si="1"/>
        <v> </v>
      </c>
    </row>
    <row r="11" spans="1:11" ht="15" customHeight="1">
      <c r="A11" s="2">
        <v>3</v>
      </c>
      <c r="B11" s="450"/>
      <c r="C11" s="450"/>
      <c r="D11" s="216"/>
      <c r="E11" s="115"/>
      <c r="F11" s="115"/>
      <c r="G11" s="115"/>
      <c r="H11" s="116"/>
      <c r="I11" s="117"/>
      <c r="J11" s="37" t="str">
        <f t="shared" si="0"/>
        <v> </v>
      </c>
      <c r="K11" s="37" t="str">
        <f t="shared" si="1"/>
        <v> </v>
      </c>
    </row>
    <row r="12" spans="1:11" ht="15" customHeight="1">
      <c r="A12" s="2">
        <v>4</v>
      </c>
      <c r="B12" s="450"/>
      <c r="C12" s="450"/>
      <c r="D12" s="216"/>
      <c r="E12" s="115"/>
      <c r="F12" s="115"/>
      <c r="G12" s="115"/>
      <c r="H12" s="116"/>
      <c r="I12" s="117"/>
      <c r="J12" s="37" t="str">
        <f t="shared" si="0"/>
        <v> </v>
      </c>
      <c r="K12" s="37" t="str">
        <f t="shared" si="1"/>
        <v> </v>
      </c>
    </row>
    <row r="13" spans="1:11" ht="15" customHeight="1">
      <c r="A13" s="2">
        <v>5</v>
      </c>
      <c r="B13" s="450"/>
      <c r="C13" s="450"/>
      <c r="D13" s="216"/>
      <c r="E13" s="115"/>
      <c r="F13" s="115"/>
      <c r="G13" s="115"/>
      <c r="H13" s="116"/>
      <c r="I13" s="117"/>
      <c r="J13" s="37" t="str">
        <f t="shared" si="0"/>
        <v> </v>
      </c>
      <c r="K13" s="37" t="str">
        <f t="shared" si="1"/>
        <v> </v>
      </c>
    </row>
    <row r="14" spans="1:11" ht="15" customHeight="1">
      <c r="A14" s="2">
        <v>6</v>
      </c>
      <c r="B14" s="450"/>
      <c r="C14" s="450"/>
      <c r="D14" s="216"/>
      <c r="E14" s="115"/>
      <c r="F14" s="115"/>
      <c r="G14" s="115"/>
      <c r="H14" s="116"/>
      <c r="I14" s="117"/>
      <c r="J14" s="37" t="str">
        <f t="shared" si="0"/>
        <v> </v>
      </c>
      <c r="K14" s="37" t="str">
        <f t="shared" si="1"/>
        <v> </v>
      </c>
    </row>
    <row r="15" spans="1:11" ht="15" customHeight="1">
      <c r="A15" s="2">
        <v>7</v>
      </c>
      <c r="B15" s="450"/>
      <c r="C15" s="450"/>
      <c r="D15" s="216"/>
      <c r="E15" s="115"/>
      <c r="F15" s="115"/>
      <c r="G15" s="115"/>
      <c r="H15" s="116"/>
      <c r="I15" s="117"/>
      <c r="J15" s="37" t="str">
        <f t="shared" si="0"/>
        <v> </v>
      </c>
      <c r="K15" s="37" t="str">
        <f t="shared" si="1"/>
        <v> </v>
      </c>
    </row>
    <row r="16" spans="1:11" ht="15" customHeight="1">
      <c r="A16" s="2">
        <v>8</v>
      </c>
      <c r="B16" s="450"/>
      <c r="C16" s="450"/>
      <c r="D16" s="216"/>
      <c r="E16" s="115"/>
      <c r="F16" s="115"/>
      <c r="G16" s="115"/>
      <c r="H16" s="116"/>
      <c r="I16" s="117"/>
      <c r="J16" s="37" t="str">
        <f t="shared" si="0"/>
        <v> </v>
      </c>
      <c r="K16" s="37" t="str">
        <f t="shared" si="1"/>
        <v> </v>
      </c>
    </row>
    <row r="17" spans="1:11" ht="15" customHeight="1">
      <c r="A17" s="2">
        <v>9</v>
      </c>
      <c r="B17" s="450"/>
      <c r="C17" s="450"/>
      <c r="D17" s="216"/>
      <c r="E17" s="115"/>
      <c r="F17" s="115"/>
      <c r="G17" s="115"/>
      <c r="H17" s="116"/>
      <c r="I17" s="117"/>
      <c r="J17" s="37" t="str">
        <f t="shared" si="0"/>
        <v> </v>
      </c>
      <c r="K17" s="37" t="str">
        <f t="shared" si="1"/>
        <v> </v>
      </c>
    </row>
    <row r="18" spans="1:11" ht="15" customHeight="1">
      <c r="A18" s="2">
        <v>10</v>
      </c>
      <c r="B18" s="450"/>
      <c r="C18" s="450"/>
      <c r="D18" s="216"/>
      <c r="E18" s="115"/>
      <c r="F18" s="115"/>
      <c r="G18" s="115"/>
      <c r="H18" s="116"/>
      <c r="I18" s="117"/>
      <c r="J18" s="37" t="str">
        <f t="shared" si="0"/>
        <v> </v>
      </c>
      <c r="K18" s="37" t="str">
        <f t="shared" si="1"/>
        <v> </v>
      </c>
    </row>
    <row r="19" spans="1:11" ht="15" customHeight="1">
      <c r="A19" s="2">
        <v>11</v>
      </c>
      <c r="B19" s="450"/>
      <c r="C19" s="450"/>
      <c r="D19" s="216"/>
      <c r="E19" s="115"/>
      <c r="F19" s="115"/>
      <c r="G19" s="115"/>
      <c r="H19" s="116"/>
      <c r="I19" s="117"/>
      <c r="J19" s="37" t="str">
        <f t="shared" si="0"/>
        <v> </v>
      </c>
      <c r="K19" s="37" t="str">
        <f t="shared" si="1"/>
        <v> </v>
      </c>
    </row>
    <row r="20" spans="1:11" ht="15" customHeight="1">
      <c r="A20" s="2">
        <v>12</v>
      </c>
      <c r="B20" s="450"/>
      <c r="C20" s="450"/>
      <c r="D20" s="216"/>
      <c r="E20" s="115"/>
      <c r="F20" s="115"/>
      <c r="G20" s="115"/>
      <c r="H20" s="116"/>
      <c r="I20" s="117"/>
      <c r="J20" s="37" t="str">
        <f t="shared" si="0"/>
        <v> </v>
      </c>
      <c r="K20" s="37" t="str">
        <f t="shared" si="1"/>
        <v> </v>
      </c>
    </row>
    <row r="21" spans="1:11" ht="15" customHeight="1">
      <c r="A21" s="2">
        <v>13</v>
      </c>
      <c r="B21" s="450"/>
      <c r="C21" s="450"/>
      <c r="D21" s="216"/>
      <c r="E21" s="115"/>
      <c r="F21" s="115"/>
      <c r="G21" s="115"/>
      <c r="H21" s="116"/>
      <c r="I21" s="117"/>
      <c r="J21" s="37" t="str">
        <f t="shared" si="0"/>
        <v> </v>
      </c>
      <c r="K21" s="37" t="str">
        <f t="shared" si="1"/>
        <v> </v>
      </c>
    </row>
    <row r="22" spans="1:11" ht="15" customHeight="1">
      <c r="A22" s="2">
        <v>14</v>
      </c>
      <c r="B22" s="450"/>
      <c r="C22" s="450"/>
      <c r="D22" s="216"/>
      <c r="E22" s="115"/>
      <c r="F22" s="115"/>
      <c r="G22" s="115"/>
      <c r="H22" s="116"/>
      <c r="I22" s="117"/>
      <c r="J22" s="37" t="str">
        <f t="shared" si="0"/>
        <v> </v>
      </c>
      <c r="K22" s="37" t="str">
        <f t="shared" si="1"/>
        <v> </v>
      </c>
    </row>
    <row r="23" spans="1:11" ht="15" customHeight="1">
      <c r="A23" s="2">
        <v>15</v>
      </c>
      <c r="B23" s="450"/>
      <c r="C23" s="450"/>
      <c r="D23" s="216"/>
      <c r="E23" s="115"/>
      <c r="F23" s="115"/>
      <c r="G23" s="115"/>
      <c r="H23" s="116"/>
      <c r="I23" s="117"/>
      <c r="J23" s="37" t="str">
        <f t="shared" si="0"/>
        <v> </v>
      </c>
      <c r="K23" s="37" t="str">
        <f t="shared" si="1"/>
        <v> </v>
      </c>
    </row>
    <row r="24" spans="1:11" ht="15" customHeight="1">
      <c r="A24" s="2">
        <v>16</v>
      </c>
      <c r="B24" s="450"/>
      <c r="C24" s="450"/>
      <c r="D24" s="216"/>
      <c r="E24" s="115"/>
      <c r="F24" s="115"/>
      <c r="G24" s="115"/>
      <c r="H24" s="116"/>
      <c r="I24" s="117"/>
      <c r="J24" s="37" t="str">
        <f t="shared" si="0"/>
        <v> </v>
      </c>
      <c r="K24" s="37" t="str">
        <f t="shared" si="1"/>
        <v> </v>
      </c>
    </row>
    <row r="25" spans="1:11" ht="15" customHeight="1">
      <c r="A25" s="2">
        <v>17</v>
      </c>
      <c r="B25" s="450"/>
      <c r="C25" s="450"/>
      <c r="D25" s="216"/>
      <c r="E25" s="115"/>
      <c r="F25" s="115"/>
      <c r="G25" s="115"/>
      <c r="H25" s="116"/>
      <c r="I25" s="117"/>
      <c r="J25" s="37" t="str">
        <f t="shared" si="0"/>
        <v> </v>
      </c>
      <c r="K25" s="37" t="str">
        <f t="shared" si="1"/>
        <v> </v>
      </c>
    </row>
    <row r="26" spans="1:11" ht="15" customHeight="1">
      <c r="A26" s="2">
        <v>18</v>
      </c>
      <c r="B26" s="450"/>
      <c r="C26" s="450"/>
      <c r="D26" s="216"/>
      <c r="E26" s="115"/>
      <c r="F26" s="115"/>
      <c r="G26" s="115"/>
      <c r="H26" s="116"/>
      <c r="I26" s="117"/>
      <c r="J26" s="37" t="str">
        <f t="shared" si="0"/>
        <v> </v>
      </c>
      <c r="K26" s="37" t="str">
        <f t="shared" si="1"/>
        <v> </v>
      </c>
    </row>
    <row r="27" spans="1:11" ht="15" customHeight="1">
      <c r="A27" s="2">
        <v>19</v>
      </c>
      <c r="B27" s="450"/>
      <c r="C27" s="450"/>
      <c r="D27" s="216"/>
      <c r="E27" s="115"/>
      <c r="F27" s="115"/>
      <c r="G27" s="115"/>
      <c r="H27" s="116"/>
      <c r="I27" s="117"/>
      <c r="J27" s="37" t="str">
        <f t="shared" si="0"/>
        <v> </v>
      </c>
      <c r="K27" s="37" t="str">
        <f t="shared" si="1"/>
        <v> </v>
      </c>
    </row>
    <row r="28" spans="1:11" ht="15.75" customHeight="1">
      <c r="A28" s="214">
        <v>20</v>
      </c>
      <c r="B28" s="451"/>
      <c r="C28" s="451"/>
      <c r="D28" s="217"/>
      <c r="E28" s="118"/>
      <c r="F28" s="118"/>
      <c r="G28" s="118"/>
      <c r="H28" s="119"/>
      <c r="I28" s="120"/>
      <c r="J28" s="37" t="str">
        <f t="shared" si="0"/>
        <v> </v>
      </c>
      <c r="K28" s="37" t="str">
        <f t="shared" si="1"/>
        <v> </v>
      </c>
    </row>
    <row r="29" spans="1:9" ht="19.5" customHeight="1">
      <c r="A29" s="452"/>
      <c r="B29" s="452"/>
      <c r="C29" s="452"/>
      <c r="D29" s="452"/>
      <c r="E29" s="452"/>
      <c r="F29" s="39"/>
      <c r="G29" s="221" t="s">
        <v>145</v>
      </c>
      <c r="H29" s="40">
        <f>SUM(H9:H28)</f>
        <v>0</v>
      </c>
      <c r="I29" s="58"/>
    </row>
    <row r="30" spans="1:9" ht="15" customHeight="1">
      <c r="A30" s="45"/>
      <c r="B30" s="45"/>
      <c r="C30" s="45"/>
      <c r="D30" s="45"/>
      <c r="E30" s="45"/>
      <c r="F30" s="45"/>
      <c r="G30" s="45"/>
      <c r="H30" s="45"/>
      <c r="I30" s="45"/>
    </row>
    <row r="31" spans="1:11" ht="17.25" customHeight="1">
      <c r="A31" s="394" t="s">
        <v>125</v>
      </c>
      <c r="B31" s="394"/>
      <c r="C31" s="394"/>
      <c r="D31" s="394"/>
      <c r="E31" s="394"/>
      <c r="F31" s="394"/>
      <c r="G31" s="394"/>
      <c r="H31" s="394"/>
      <c r="I31" s="394"/>
      <c r="J31" s="394"/>
      <c r="K31" s="394"/>
    </row>
    <row r="32" spans="1:11" ht="17.25" customHeight="1">
      <c r="A32" s="215"/>
      <c r="B32" s="215"/>
      <c r="C32" s="215"/>
      <c r="D32" s="215"/>
      <c r="E32" s="215"/>
      <c r="F32" s="215"/>
      <c r="G32" s="215"/>
      <c r="H32" s="215"/>
      <c r="I32" s="215"/>
      <c r="J32" s="215"/>
      <c r="K32" s="215"/>
    </row>
    <row r="33" ht="15" customHeight="1">
      <c r="A33" s="49"/>
    </row>
    <row r="34" spans="1:8" ht="15" customHeight="1">
      <c r="A34" s="218" t="s">
        <v>65</v>
      </c>
      <c r="D34" s="218" t="s">
        <v>66</v>
      </c>
      <c r="E34" s="218" t="s">
        <v>67</v>
      </c>
      <c r="F34" s="218"/>
      <c r="H34" s="70" t="s">
        <v>82</v>
      </c>
    </row>
    <row r="35" spans="1:8" ht="15" customHeight="1">
      <c r="A35" s="218"/>
      <c r="D35" s="218"/>
      <c r="E35" s="218"/>
      <c r="F35" s="218"/>
      <c r="H35" s="70"/>
    </row>
    <row r="37" spans="1:9" ht="15.75" customHeight="1">
      <c r="A37" s="324" t="s">
        <v>136</v>
      </c>
      <c r="B37" s="324"/>
      <c r="C37" s="324"/>
      <c r="D37" s="324"/>
      <c r="E37" s="324"/>
      <c r="F37" s="324"/>
      <c r="G37" s="324"/>
      <c r="H37" s="324"/>
      <c r="I37" s="324"/>
    </row>
    <row r="38" spans="1:9" ht="15" customHeight="1">
      <c r="A38" s="66"/>
      <c r="B38" s="66"/>
      <c r="C38" s="66"/>
      <c r="D38" s="72">
        <f>'proje ve personel bilgileri'!$B$11</f>
        <v>1</v>
      </c>
      <c r="E38" s="163" t="s">
        <v>235</v>
      </c>
      <c r="F38" s="66"/>
      <c r="G38" s="66"/>
      <c r="H38" s="66"/>
      <c r="I38" s="66"/>
    </row>
    <row r="39" ht="18.75" customHeight="1">
      <c r="I39" s="4" t="s">
        <v>137</v>
      </c>
    </row>
    <row r="40" spans="1:9" ht="15.75" customHeight="1">
      <c r="A40" s="327" t="s">
        <v>2</v>
      </c>
      <c r="B40" s="328"/>
      <c r="C40" s="454">
        <f>'proje ve personel bilgileri'!$B$2</f>
        <v>0</v>
      </c>
      <c r="D40" s="455"/>
      <c r="E40" s="455"/>
      <c r="F40" s="455"/>
      <c r="G40" s="455"/>
      <c r="H40" s="455"/>
      <c r="I40" s="456"/>
    </row>
    <row r="41" spans="1:9" ht="15.75" customHeight="1">
      <c r="A41" s="327" t="s">
        <v>138</v>
      </c>
      <c r="B41" s="328"/>
      <c r="C41" s="329">
        <f>'proje ve personel bilgileri'!$B$3</f>
        <v>0</v>
      </c>
      <c r="D41" s="330"/>
      <c r="E41" s="330"/>
      <c r="F41" s="330"/>
      <c r="G41" s="330"/>
      <c r="H41" s="330"/>
      <c r="I41" s="331"/>
    </row>
    <row r="42" spans="1:9" ht="30.75" customHeight="1">
      <c r="A42" s="413" t="s">
        <v>51</v>
      </c>
      <c r="B42" s="314" t="s">
        <v>139</v>
      </c>
      <c r="C42" s="315"/>
      <c r="D42" s="413" t="s">
        <v>140</v>
      </c>
      <c r="E42" s="413" t="s">
        <v>141</v>
      </c>
      <c r="F42" s="438" t="s">
        <v>142</v>
      </c>
      <c r="G42" s="449"/>
      <c r="H42" s="413" t="s">
        <v>143</v>
      </c>
      <c r="I42" s="413" t="s">
        <v>132</v>
      </c>
    </row>
    <row r="43" spans="1:9" ht="15" customHeight="1">
      <c r="A43" s="414"/>
      <c r="B43" s="319" t="s">
        <v>144</v>
      </c>
      <c r="C43" s="320"/>
      <c r="D43" s="414"/>
      <c r="E43" s="414"/>
      <c r="F43" s="413" t="s">
        <v>133</v>
      </c>
      <c r="G43" s="315" t="s">
        <v>134</v>
      </c>
      <c r="H43" s="414"/>
      <c r="I43" s="414"/>
    </row>
    <row r="44" spans="1:9" ht="15.75" customHeight="1">
      <c r="A44" s="414"/>
      <c r="B44" s="319" t="s">
        <v>51</v>
      </c>
      <c r="C44" s="320"/>
      <c r="D44" s="414"/>
      <c r="E44" s="414"/>
      <c r="F44" s="436"/>
      <c r="G44" s="380"/>
      <c r="H44" s="414"/>
      <c r="I44" s="414"/>
    </row>
    <row r="45" spans="1:11" ht="15" customHeight="1">
      <c r="A45" s="1">
        <v>21</v>
      </c>
      <c r="B45" s="453"/>
      <c r="C45" s="453"/>
      <c r="D45" s="219"/>
      <c r="E45" s="112"/>
      <c r="F45" s="112"/>
      <c r="G45" s="112"/>
      <c r="H45" s="113"/>
      <c r="I45" s="114"/>
      <c r="J45" s="37" t="str">
        <f aca="true" t="shared" si="2" ref="J45:J64">IF(H45&lt;&gt;0,(IF(I45=0,"KDV'li Tutar Zorunlu"," "))," ")</f>
        <v> </v>
      </c>
      <c r="K45" s="37" t="str">
        <f aca="true" t="shared" si="3" ref="K45:K64">IF(H45&lt;&gt;0,(IF(F45=0,"Tarih Numara Zorunlu"," "))," ")</f>
        <v> </v>
      </c>
    </row>
    <row r="46" spans="1:11" ht="15.75" customHeight="1">
      <c r="A46" s="2">
        <v>22</v>
      </c>
      <c r="B46" s="450"/>
      <c r="C46" s="450"/>
      <c r="D46" s="216"/>
      <c r="E46" s="115"/>
      <c r="F46" s="115"/>
      <c r="G46" s="115"/>
      <c r="H46" s="116"/>
      <c r="I46" s="117"/>
      <c r="J46" s="37" t="str">
        <f t="shared" si="2"/>
        <v> </v>
      </c>
      <c r="K46" s="37" t="str">
        <f t="shared" si="3"/>
        <v> </v>
      </c>
    </row>
    <row r="47" spans="1:11" ht="15" customHeight="1">
      <c r="A47" s="1">
        <v>23</v>
      </c>
      <c r="B47" s="450"/>
      <c r="C47" s="450"/>
      <c r="D47" s="216"/>
      <c r="E47" s="115"/>
      <c r="F47" s="115"/>
      <c r="G47" s="115"/>
      <c r="H47" s="116"/>
      <c r="I47" s="117"/>
      <c r="J47" s="37" t="str">
        <f t="shared" si="2"/>
        <v> </v>
      </c>
      <c r="K47" s="37" t="str">
        <f t="shared" si="3"/>
        <v> </v>
      </c>
    </row>
    <row r="48" spans="1:11" ht="15.75" customHeight="1">
      <c r="A48" s="2">
        <v>24</v>
      </c>
      <c r="B48" s="450"/>
      <c r="C48" s="450"/>
      <c r="D48" s="216"/>
      <c r="E48" s="115"/>
      <c r="F48" s="115"/>
      <c r="G48" s="115"/>
      <c r="H48" s="116"/>
      <c r="I48" s="117"/>
      <c r="J48" s="37" t="str">
        <f t="shared" si="2"/>
        <v> </v>
      </c>
      <c r="K48" s="37" t="str">
        <f t="shared" si="3"/>
        <v> </v>
      </c>
    </row>
    <row r="49" spans="1:11" ht="15" customHeight="1">
      <c r="A49" s="1">
        <v>25</v>
      </c>
      <c r="B49" s="450"/>
      <c r="C49" s="450"/>
      <c r="D49" s="216"/>
      <c r="E49" s="115"/>
      <c r="F49" s="115"/>
      <c r="G49" s="115"/>
      <c r="H49" s="116"/>
      <c r="I49" s="117"/>
      <c r="J49" s="37" t="str">
        <f t="shared" si="2"/>
        <v> </v>
      </c>
      <c r="K49" s="37" t="str">
        <f t="shared" si="3"/>
        <v> </v>
      </c>
    </row>
    <row r="50" spans="1:11" ht="15.75" customHeight="1">
      <c r="A50" s="2">
        <v>26</v>
      </c>
      <c r="B50" s="450"/>
      <c r="C50" s="450"/>
      <c r="D50" s="216"/>
      <c r="E50" s="115"/>
      <c r="F50" s="115"/>
      <c r="G50" s="115"/>
      <c r="H50" s="116"/>
      <c r="I50" s="117"/>
      <c r="J50" s="37" t="str">
        <f t="shared" si="2"/>
        <v> </v>
      </c>
      <c r="K50" s="37" t="str">
        <f t="shared" si="3"/>
        <v> </v>
      </c>
    </row>
    <row r="51" spans="1:11" ht="15" customHeight="1">
      <c r="A51" s="1">
        <v>27</v>
      </c>
      <c r="B51" s="450"/>
      <c r="C51" s="450"/>
      <c r="D51" s="216"/>
      <c r="E51" s="115"/>
      <c r="F51" s="115"/>
      <c r="G51" s="115"/>
      <c r="H51" s="116"/>
      <c r="I51" s="117"/>
      <c r="J51" s="37" t="str">
        <f t="shared" si="2"/>
        <v> </v>
      </c>
      <c r="K51" s="37" t="str">
        <f t="shared" si="3"/>
        <v> </v>
      </c>
    </row>
    <row r="52" spans="1:11" ht="15.75" customHeight="1">
      <c r="A52" s="2">
        <v>28</v>
      </c>
      <c r="B52" s="450"/>
      <c r="C52" s="450"/>
      <c r="D52" s="216"/>
      <c r="E52" s="115"/>
      <c r="F52" s="115"/>
      <c r="G52" s="115"/>
      <c r="H52" s="116"/>
      <c r="I52" s="117"/>
      <c r="J52" s="37" t="str">
        <f t="shared" si="2"/>
        <v> </v>
      </c>
      <c r="K52" s="37" t="str">
        <f t="shared" si="3"/>
        <v> </v>
      </c>
    </row>
    <row r="53" spans="1:11" ht="15" customHeight="1">
      <c r="A53" s="1">
        <v>29</v>
      </c>
      <c r="B53" s="450"/>
      <c r="C53" s="450"/>
      <c r="D53" s="216"/>
      <c r="E53" s="115"/>
      <c r="F53" s="115"/>
      <c r="G53" s="115"/>
      <c r="H53" s="116"/>
      <c r="I53" s="117"/>
      <c r="J53" s="37" t="str">
        <f t="shared" si="2"/>
        <v> </v>
      </c>
      <c r="K53" s="37" t="str">
        <f t="shared" si="3"/>
        <v> </v>
      </c>
    </row>
    <row r="54" spans="1:11" ht="15.75" customHeight="1">
      <c r="A54" s="2">
        <v>30</v>
      </c>
      <c r="B54" s="450"/>
      <c r="C54" s="450"/>
      <c r="D54" s="216"/>
      <c r="E54" s="115"/>
      <c r="F54" s="115"/>
      <c r="G54" s="115"/>
      <c r="H54" s="116"/>
      <c r="I54" s="117"/>
      <c r="J54" s="37" t="str">
        <f t="shared" si="2"/>
        <v> </v>
      </c>
      <c r="K54" s="37" t="str">
        <f t="shared" si="3"/>
        <v> </v>
      </c>
    </row>
    <row r="55" spans="1:11" ht="15" customHeight="1">
      <c r="A55" s="1">
        <v>31</v>
      </c>
      <c r="B55" s="450"/>
      <c r="C55" s="450"/>
      <c r="D55" s="216"/>
      <c r="E55" s="115"/>
      <c r="F55" s="115"/>
      <c r="G55" s="115"/>
      <c r="H55" s="116"/>
      <c r="I55" s="117"/>
      <c r="J55" s="37" t="str">
        <f t="shared" si="2"/>
        <v> </v>
      </c>
      <c r="K55" s="37" t="str">
        <f t="shared" si="3"/>
        <v> </v>
      </c>
    </row>
    <row r="56" spans="1:11" ht="15.75" customHeight="1">
      <c r="A56" s="2">
        <v>32</v>
      </c>
      <c r="B56" s="450"/>
      <c r="C56" s="450"/>
      <c r="D56" s="216"/>
      <c r="E56" s="115"/>
      <c r="F56" s="115"/>
      <c r="G56" s="115"/>
      <c r="H56" s="116"/>
      <c r="I56" s="117"/>
      <c r="J56" s="37" t="str">
        <f t="shared" si="2"/>
        <v> </v>
      </c>
      <c r="K56" s="37" t="str">
        <f t="shared" si="3"/>
        <v> </v>
      </c>
    </row>
    <row r="57" spans="1:11" ht="15" customHeight="1">
      <c r="A57" s="1">
        <v>33</v>
      </c>
      <c r="B57" s="450"/>
      <c r="C57" s="450"/>
      <c r="D57" s="216"/>
      <c r="E57" s="115"/>
      <c r="F57" s="115"/>
      <c r="G57" s="115"/>
      <c r="H57" s="116"/>
      <c r="I57" s="117"/>
      <c r="J57" s="37" t="str">
        <f t="shared" si="2"/>
        <v> </v>
      </c>
      <c r="K57" s="37" t="str">
        <f t="shared" si="3"/>
        <v> </v>
      </c>
    </row>
    <row r="58" spans="1:11" ht="15.75" customHeight="1">
      <c r="A58" s="2">
        <v>34</v>
      </c>
      <c r="B58" s="450"/>
      <c r="C58" s="450"/>
      <c r="D58" s="216"/>
      <c r="E58" s="115"/>
      <c r="F58" s="115"/>
      <c r="G58" s="115"/>
      <c r="H58" s="116"/>
      <c r="I58" s="117"/>
      <c r="J58" s="37" t="str">
        <f t="shared" si="2"/>
        <v> </v>
      </c>
      <c r="K58" s="37" t="str">
        <f t="shared" si="3"/>
        <v> </v>
      </c>
    </row>
    <row r="59" spans="1:11" ht="15" customHeight="1">
      <c r="A59" s="1">
        <v>35</v>
      </c>
      <c r="B59" s="450"/>
      <c r="C59" s="450"/>
      <c r="D59" s="216"/>
      <c r="E59" s="115"/>
      <c r="F59" s="115"/>
      <c r="G59" s="115"/>
      <c r="H59" s="116"/>
      <c r="I59" s="117"/>
      <c r="J59" s="37" t="str">
        <f t="shared" si="2"/>
        <v> </v>
      </c>
      <c r="K59" s="37" t="str">
        <f t="shared" si="3"/>
        <v> </v>
      </c>
    </row>
    <row r="60" spans="1:11" ht="15.75" customHeight="1">
      <c r="A60" s="2">
        <v>36</v>
      </c>
      <c r="B60" s="450"/>
      <c r="C60" s="450"/>
      <c r="D60" s="216"/>
      <c r="E60" s="115"/>
      <c r="F60" s="115"/>
      <c r="G60" s="115"/>
      <c r="H60" s="116"/>
      <c r="I60" s="117"/>
      <c r="J60" s="37" t="str">
        <f t="shared" si="2"/>
        <v> </v>
      </c>
      <c r="K60" s="37" t="str">
        <f t="shared" si="3"/>
        <v> </v>
      </c>
    </row>
    <row r="61" spans="1:11" ht="15" customHeight="1">
      <c r="A61" s="1">
        <v>37</v>
      </c>
      <c r="B61" s="450"/>
      <c r="C61" s="450"/>
      <c r="D61" s="216"/>
      <c r="E61" s="115"/>
      <c r="F61" s="115"/>
      <c r="G61" s="115"/>
      <c r="H61" s="116"/>
      <c r="I61" s="117"/>
      <c r="J61" s="37" t="str">
        <f t="shared" si="2"/>
        <v> </v>
      </c>
      <c r="K61" s="37" t="str">
        <f t="shared" si="3"/>
        <v> </v>
      </c>
    </row>
    <row r="62" spans="1:11" ht="15.75" customHeight="1">
      <c r="A62" s="2">
        <v>38</v>
      </c>
      <c r="B62" s="450"/>
      <c r="C62" s="450"/>
      <c r="D62" s="216"/>
      <c r="E62" s="115"/>
      <c r="F62" s="115"/>
      <c r="G62" s="115"/>
      <c r="H62" s="116"/>
      <c r="I62" s="117"/>
      <c r="J62" s="37" t="str">
        <f t="shared" si="2"/>
        <v> </v>
      </c>
      <c r="K62" s="37" t="str">
        <f t="shared" si="3"/>
        <v> </v>
      </c>
    </row>
    <row r="63" spans="1:11" ht="15" customHeight="1">
      <c r="A63" s="1">
        <v>39</v>
      </c>
      <c r="B63" s="450"/>
      <c r="C63" s="450"/>
      <c r="D63" s="216"/>
      <c r="E63" s="115"/>
      <c r="F63" s="115"/>
      <c r="G63" s="115"/>
      <c r="H63" s="116"/>
      <c r="I63" s="117"/>
      <c r="J63" s="37" t="str">
        <f t="shared" si="2"/>
        <v> </v>
      </c>
      <c r="K63" s="37" t="str">
        <f t="shared" si="3"/>
        <v> </v>
      </c>
    </row>
    <row r="64" spans="1:11" ht="15.75" customHeight="1">
      <c r="A64" s="2">
        <v>40</v>
      </c>
      <c r="B64" s="451"/>
      <c r="C64" s="451"/>
      <c r="D64" s="217"/>
      <c r="E64" s="118"/>
      <c r="F64" s="118"/>
      <c r="G64" s="118"/>
      <c r="H64" s="119"/>
      <c r="I64" s="120"/>
      <c r="J64" s="37" t="str">
        <f t="shared" si="2"/>
        <v> </v>
      </c>
      <c r="K64" s="37" t="str">
        <f t="shared" si="3"/>
        <v> </v>
      </c>
    </row>
    <row r="65" spans="1:9" ht="30.75" customHeight="1">
      <c r="A65" s="452"/>
      <c r="B65" s="452"/>
      <c r="C65" s="452"/>
      <c r="D65" s="452"/>
      <c r="E65" s="452"/>
      <c r="F65" s="39"/>
      <c r="G65" s="221" t="s">
        <v>145</v>
      </c>
      <c r="H65" s="40">
        <f>SUM(H45:H64)+H29</f>
        <v>0</v>
      </c>
      <c r="I65" s="58"/>
    </row>
    <row r="66" spans="1:9" ht="15" customHeight="1">
      <c r="A66" s="45"/>
      <c r="B66" s="45"/>
      <c r="C66" s="45"/>
      <c r="D66" s="45"/>
      <c r="E66" s="45"/>
      <c r="F66" s="45"/>
      <c r="G66" s="45"/>
      <c r="H66" s="45"/>
      <c r="I66" s="45"/>
    </row>
    <row r="67" spans="1:11" ht="15" customHeight="1">
      <c r="A67" s="394" t="s">
        <v>125</v>
      </c>
      <c r="B67" s="394"/>
      <c r="C67" s="394"/>
      <c r="D67" s="394"/>
      <c r="E67" s="394"/>
      <c r="F67" s="394"/>
      <c r="G67" s="394"/>
      <c r="H67" s="394"/>
      <c r="I67" s="394"/>
      <c r="J67" s="394"/>
      <c r="K67" s="394"/>
    </row>
    <row r="68" spans="1:11" ht="15" customHeight="1">
      <c r="A68" s="215"/>
      <c r="B68" s="215"/>
      <c r="C68" s="215"/>
      <c r="D68" s="215"/>
      <c r="E68" s="215"/>
      <c r="F68" s="215"/>
      <c r="G68" s="215"/>
      <c r="H68" s="215"/>
      <c r="I68" s="215"/>
      <c r="J68" s="215"/>
      <c r="K68" s="215"/>
    </row>
    <row r="69" ht="15" customHeight="1">
      <c r="A69" s="49"/>
    </row>
    <row r="70" spans="1:8" ht="15" customHeight="1">
      <c r="A70" s="218" t="s">
        <v>65</v>
      </c>
      <c r="D70" s="218" t="s">
        <v>66</v>
      </c>
      <c r="E70" s="218" t="s">
        <v>67</v>
      </c>
      <c r="F70" s="218"/>
      <c r="H70" s="70" t="s">
        <v>82</v>
      </c>
    </row>
    <row r="71" spans="1:8" ht="15" customHeight="1">
      <c r="A71" s="218"/>
      <c r="D71" s="218"/>
      <c r="E71" s="218"/>
      <c r="F71" s="218"/>
      <c r="H71" s="70"/>
    </row>
    <row r="72" spans="1:9" ht="15.75" customHeight="1">
      <c r="A72" s="324" t="s">
        <v>136</v>
      </c>
      <c r="B72" s="324"/>
      <c r="C72" s="324"/>
      <c r="D72" s="324"/>
      <c r="E72" s="324"/>
      <c r="F72" s="324"/>
      <c r="G72" s="324"/>
      <c r="H72" s="324"/>
      <c r="I72" s="324"/>
    </row>
    <row r="73" spans="1:9" ht="15" customHeight="1">
      <c r="A73" s="66"/>
      <c r="B73" s="66"/>
      <c r="C73" s="66"/>
      <c r="D73" s="72">
        <f>'proje ve personel bilgileri'!$B$11</f>
        <v>1</v>
      </c>
      <c r="E73" s="163" t="s">
        <v>235</v>
      </c>
      <c r="F73" s="66"/>
      <c r="G73" s="66"/>
      <c r="H73" s="66"/>
      <c r="I73" s="66"/>
    </row>
    <row r="74" ht="18.75" customHeight="1">
      <c r="I74" s="4" t="s">
        <v>137</v>
      </c>
    </row>
    <row r="75" spans="1:9" ht="15.75" customHeight="1">
      <c r="A75" s="327" t="s">
        <v>2</v>
      </c>
      <c r="B75" s="328"/>
      <c r="C75" s="454">
        <f>'proje ve personel bilgileri'!$B$2</f>
        <v>0</v>
      </c>
      <c r="D75" s="455"/>
      <c r="E75" s="455"/>
      <c r="F75" s="455"/>
      <c r="G75" s="455"/>
      <c r="H75" s="455"/>
      <c r="I75" s="456"/>
    </row>
    <row r="76" spans="1:9" ht="15.75" customHeight="1">
      <c r="A76" s="327" t="s">
        <v>138</v>
      </c>
      <c r="B76" s="328"/>
      <c r="C76" s="329">
        <f>'proje ve personel bilgileri'!$B$3</f>
        <v>0</v>
      </c>
      <c r="D76" s="330"/>
      <c r="E76" s="330"/>
      <c r="F76" s="330"/>
      <c r="G76" s="330"/>
      <c r="H76" s="330"/>
      <c r="I76" s="331"/>
    </row>
    <row r="77" spans="1:9" ht="29.25" customHeight="1">
      <c r="A77" s="413" t="s">
        <v>51</v>
      </c>
      <c r="B77" s="314" t="s">
        <v>139</v>
      </c>
      <c r="C77" s="315"/>
      <c r="D77" s="413" t="s">
        <v>140</v>
      </c>
      <c r="E77" s="413" t="s">
        <v>141</v>
      </c>
      <c r="F77" s="438" t="s">
        <v>142</v>
      </c>
      <c r="G77" s="449"/>
      <c r="H77" s="413" t="s">
        <v>143</v>
      </c>
      <c r="I77" s="413" t="s">
        <v>132</v>
      </c>
    </row>
    <row r="78" spans="1:9" ht="15" customHeight="1">
      <c r="A78" s="414"/>
      <c r="B78" s="319" t="s">
        <v>144</v>
      </c>
      <c r="C78" s="320"/>
      <c r="D78" s="414"/>
      <c r="E78" s="414"/>
      <c r="F78" s="413" t="s">
        <v>133</v>
      </c>
      <c r="G78" s="315" t="s">
        <v>134</v>
      </c>
      <c r="H78" s="414"/>
      <c r="I78" s="414"/>
    </row>
    <row r="79" spans="1:9" ht="15.75" customHeight="1">
      <c r="A79" s="414"/>
      <c r="B79" s="319" t="s">
        <v>51</v>
      </c>
      <c r="C79" s="320"/>
      <c r="D79" s="414"/>
      <c r="E79" s="414"/>
      <c r="F79" s="436"/>
      <c r="G79" s="380"/>
      <c r="H79" s="414"/>
      <c r="I79" s="414"/>
    </row>
    <row r="80" spans="1:11" ht="15" customHeight="1">
      <c r="A80" s="1">
        <v>41</v>
      </c>
      <c r="B80" s="453"/>
      <c r="C80" s="453"/>
      <c r="D80" s="219"/>
      <c r="E80" s="112"/>
      <c r="F80" s="112"/>
      <c r="G80" s="112"/>
      <c r="H80" s="113"/>
      <c r="I80" s="114"/>
      <c r="J80" s="37" t="str">
        <f aca="true" t="shared" si="4" ref="J80:J99">IF(H80&lt;&gt;0,(IF(I80=0,"KDV'li Tutar Zorunlu"," "))," ")</f>
        <v> </v>
      </c>
      <c r="K80" s="37" t="str">
        <f aca="true" t="shared" si="5" ref="K80:K99">IF(H80&lt;&gt;0,(IF(F80=0,"Tarih Numara Zorunlu"," "))," ")</f>
        <v> </v>
      </c>
    </row>
    <row r="81" spans="1:11" ht="15.75" customHeight="1">
      <c r="A81" s="2">
        <v>42</v>
      </c>
      <c r="B81" s="450"/>
      <c r="C81" s="450"/>
      <c r="D81" s="216"/>
      <c r="E81" s="115"/>
      <c r="F81" s="115"/>
      <c r="G81" s="115"/>
      <c r="H81" s="116"/>
      <c r="I81" s="117"/>
      <c r="J81" s="37" t="str">
        <f t="shared" si="4"/>
        <v> </v>
      </c>
      <c r="K81" s="37" t="str">
        <f t="shared" si="5"/>
        <v> </v>
      </c>
    </row>
    <row r="82" spans="1:11" ht="15" customHeight="1">
      <c r="A82" s="1">
        <v>43</v>
      </c>
      <c r="B82" s="450"/>
      <c r="C82" s="450"/>
      <c r="D82" s="216"/>
      <c r="E82" s="115"/>
      <c r="F82" s="115"/>
      <c r="G82" s="115"/>
      <c r="H82" s="116"/>
      <c r="I82" s="117"/>
      <c r="J82" s="37" t="str">
        <f t="shared" si="4"/>
        <v> </v>
      </c>
      <c r="K82" s="37" t="str">
        <f t="shared" si="5"/>
        <v> </v>
      </c>
    </row>
    <row r="83" spans="1:11" ht="15.75" customHeight="1">
      <c r="A83" s="2">
        <v>44</v>
      </c>
      <c r="B83" s="450"/>
      <c r="C83" s="450"/>
      <c r="D83" s="216"/>
      <c r="E83" s="115"/>
      <c r="F83" s="115"/>
      <c r="G83" s="115"/>
      <c r="H83" s="116"/>
      <c r="I83" s="117"/>
      <c r="J83" s="37" t="str">
        <f t="shared" si="4"/>
        <v> </v>
      </c>
      <c r="K83" s="37" t="str">
        <f t="shared" si="5"/>
        <v> </v>
      </c>
    </row>
    <row r="84" spans="1:11" ht="15" customHeight="1">
      <c r="A84" s="1">
        <v>45</v>
      </c>
      <c r="B84" s="450"/>
      <c r="C84" s="450"/>
      <c r="D84" s="216"/>
      <c r="E84" s="115"/>
      <c r="F84" s="115"/>
      <c r="G84" s="115"/>
      <c r="H84" s="116"/>
      <c r="I84" s="117"/>
      <c r="J84" s="37" t="str">
        <f t="shared" si="4"/>
        <v> </v>
      </c>
      <c r="K84" s="37" t="str">
        <f t="shared" si="5"/>
        <v> </v>
      </c>
    </row>
    <row r="85" spans="1:11" ht="15.75" customHeight="1">
      <c r="A85" s="2">
        <v>46</v>
      </c>
      <c r="B85" s="450"/>
      <c r="C85" s="450"/>
      <c r="D85" s="216"/>
      <c r="E85" s="115"/>
      <c r="F85" s="115"/>
      <c r="G85" s="115"/>
      <c r="H85" s="116"/>
      <c r="I85" s="117"/>
      <c r="J85" s="37" t="str">
        <f t="shared" si="4"/>
        <v> </v>
      </c>
      <c r="K85" s="37" t="str">
        <f t="shared" si="5"/>
        <v> </v>
      </c>
    </row>
    <row r="86" spans="1:11" ht="15" customHeight="1">
      <c r="A86" s="1">
        <v>47</v>
      </c>
      <c r="B86" s="450"/>
      <c r="C86" s="450"/>
      <c r="D86" s="216"/>
      <c r="E86" s="115"/>
      <c r="F86" s="115"/>
      <c r="G86" s="115"/>
      <c r="H86" s="116"/>
      <c r="I86" s="117"/>
      <c r="J86" s="37" t="str">
        <f t="shared" si="4"/>
        <v> </v>
      </c>
      <c r="K86" s="37" t="str">
        <f t="shared" si="5"/>
        <v> </v>
      </c>
    </row>
    <row r="87" spans="1:11" ht="15.75" customHeight="1">
      <c r="A87" s="2">
        <v>48</v>
      </c>
      <c r="B87" s="450"/>
      <c r="C87" s="450"/>
      <c r="D87" s="216"/>
      <c r="E87" s="115"/>
      <c r="F87" s="115"/>
      <c r="G87" s="115"/>
      <c r="H87" s="116"/>
      <c r="I87" s="117"/>
      <c r="J87" s="37" t="str">
        <f t="shared" si="4"/>
        <v> </v>
      </c>
      <c r="K87" s="37" t="str">
        <f t="shared" si="5"/>
        <v> </v>
      </c>
    </row>
    <row r="88" spans="1:11" ht="15" customHeight="1">
      <c r="A88" s="1">
        <v>49</v>
      </c>
      <c r="B88" s="450"/>
      <c r="C88" s="450"/>
      <c r="D88" s="216"/>
      <c r="E88" s="115"/>
      <c r="F88" s="115"/>
      <c r="G88" s="115"/>
      <c r="H88" s="116"/>
      <c r="I88" s="117"/>
      <c r="J88" s="37" t="str">
        <f t="shared" si="4"/>
        <v> </v>
      </c>
      <c r="K88" s="37" t="str">
        <f t="shared" si="5"/>
        <v> </v>
      </c>
    </row>
    <row r="89" spans="1:11" ht="15.75" customHeight="1">
      <c r="A89" s="2">
        <v>50</v>
      </c>
      <c r="B89" s="450"/>
      <c r="C89" s="450"/>
      <c r="D89" s="216"/>
      <c r="E89" s="115"/>
      <c r="F89" s="115"/>
      <c r="G89" s="115"/>
      <c r="H89" s="116"/>
      <c r="I89" s="117"/>
      <c r="J89" s="37" t="str">
        <f t="shared" si="4"/>
        <v> </v>
      </c>
      <c r="K89" s="37" t="str">
        <f t="shared" si="5"/>
        <v> </v>
      </c>
    </row>
    <row r="90" spans="1:11" ht="15" customHeight="1">
      <c r="A90" s="1">
        <v>51</v>
      </c>
      <c r="B90" s="450"/>
      <c r="C90" s="450"/>
      <c r="D90" s="216"/>
      <c r="E90" s="115"/>
      <c r="F90" s="115"/>
      <c r="G90" s="115"/>
      <c r="H90" s="116"/>
      <c r="I90" s="117"/>
      <c r="J90" s="37" t="str">
        <f t="shared" si="4"/>
        <v> </v>
      </c>
      <c r="K90" s="37" t="str">
        <f t="shared" si="5"/>
        <v> </v>
      </c>
    </row>
    <row r="91" spans="1:11" ht="15.75" customHeight="1">
      <c r="A91" s="2">
        <v>52</v>
      </c>
      <c r="B91" s="450"/>
      <c r="C91" s="450"/>
      <c r="D91" s="216"/>
      <c r="E91" s="115"/>
      <c r="F91" s="115"/>
      <c r="G91" s="115"/>
      <c r="H91" s="116"/>
      <c r="I91" s="117"/>
      <c r="J91" s="37" t="str">
        <f t="shared" si="4"/>
        <v> </v>
      </c>
      <c r="K91" s="37" t="str">
        <f t="shared" si="5"/>
        <v> </v>
      </c>
    </row>
    <row r="92" spans="1:11" ht="15" customHeight="1">
      <c r="A92" s="1">
        <v>53</v>
      </c>
      <c r="B92" s="450"/>
      <c r="C92" s="450"/>
      <c r="D92" s="216"/>
      <c r="E92" s="115"/>
      <c r="F92" s="115"/>
      <c r="G92" s="115"/>
      <c r="H92" s="116"/>
      <c r="I92" s="117"/>
      <c r="J92" s="37" t="str">
        <f t="shared" si="4"/>
        <v> </v>
      </c>
      <c r="K92" s="37" t="str">
        <f t="shared" si="5"/>
        <v> </v>
      </c>
    </row>
    <row r="93" spans="1:11" ht="15.75" customHeight="1">
      <c r="A93" s="2">
        <v>54</v>
      </c>
      <c r="B93" s="450"/>
      <c r="C93" s="450"/>
      <c r="D93" s="216"/>
      <c r="E93" s="115"/>
      <c r="F93" s="115"/>
      <c r="G93" s="115"/>
      <c r="H93" s="116"/>
      <c r="I93" s="117"/>
      <c r="J93" s="37" t="str">
        <f t="shared" si="4"/>
        <v> </v>
      </c>
      <c r="K93" s="37" t="str">
        <f t="shared" si="5"/>
        <v> </v>
      </c>
    </row>
    <row r="94" spans="1:11" ht="15" customHeight="1">
      <c r="A94" s="1">
        <v>55</v>
      </c>
      <c r="B94" s="450"/>
      <c r="C94" s="450"/>
      <c r="D94" s="216"/>
      <c r="E94" s="115"/>
      <c r="F94" s="115"/>
      <c r="G94" s="115"/>
      <c r="H94" s="116"/>
      <c r="I94" s="117"/>
      <c r="J94" s="37" t="str">
        <f t="shared" si="4"/>
        <v> </v>
      </c>
      <c r="K94" s="37" t="str">
        <f t="shared" si="5"/>
        <v> </v>
      </c>
    </row>
    <row r="95" spans="1:11" ht="15.75" customHeight="1">
      <c r="A95" s="2">
        <v>56</v>
      </c>
      <c r="B95" s="450"/>
      <c r="C95" s="450"/>
      <c r="D95" s="216"/>
      <c r="E95" s="115"/>
      <c r="F95" s="115"/>
      <c r="G95" s="115"/>
      <c r="H95" s="116"/>
      <c r="I95" s="117"/>
      <c r="J95" s="37" t="str">
        <f t="shared" si="4"/>
        <v> </v>
      </c>
      <c r="K95" s="37" t="str">
        <f t="shared" si="5"/>
        <v> </v>
      </c>
    </row>
    <row r="96" spans="1:11" ht="15" customHeight="1">
      <c r="A96" s="1">
        <v>57</v>
      </c>
      <c r="B96" s="450"/>
      <c r="C96" s="450"/>
      <c r="D96" s="216"/>
      <c r="E96" s="115"/>
      <c r="F96" s="115"/>
      <c r="G96" s="115"/>
      <c r="H96" s="116"/>
      <c r="I96" s="117"/>
      <c r="J96" s="37" t="str">
        <f t="shared" si="4"/>
        <v> </v>
      </c>
      <c r="K96" s="37" t="str">
        <f t="shared" si="5"/>
        <v> </v>
      </c>
    </row>
    <row r="97" spans="1:11" ht="15.75" customHeight="1">
      <c r="A97" s="2">
        <v>58</v>
      </c>
      <c r="B97" s="450"/>
      <c r="C97" s="450"/>
      <c r="D97" s="216"/>
      <c r="E97" s="115"/>
      <c r="F97" s="115"/>
      <c r="G97" s="115"/>
      <c r="H97" s="116"/>
      <c r="I97" s="117"/>
      <c r="J97" s="37" t="str">
        <f t="shared" si="4"/>
        <v> </v>
      </c>
      <c r="K97" s="37" t="str">
        <f t="shared" si="5"/>
        <v> </v>
      </c>
    </row>
    <row r="98" spans="1:11" ht="15" customHeight="1">
      <c r="A98" s="1">
        <v>59</v>
      </c>
      <c r="B98" s="450"/>
      <c r="C98" s="450"/>
      <c r="D98" s="216"/>
      <c r="E98" s="115"/>
      <c r="F98" s="115"/>
      <c r="G98" s="115"/>
      <c r="H98" s="116"/>
      <c r="I98" s="117"/>
      <c r="J98" s="37" t="str">
        <f t="shared" si="4"/>
        <v> </v>
      </c>
      <c r="K98" s="37" t="str">
        <f t="shared" si="5"/>
        <v> </v>
      </c>
    </row>
    <row r="99" spans="1:11" ht="15.75" customHeight="1">
      <c r="A99" s="2">
        <v>60</v>
      </c>
      <c r="B99" s="451"/>
      <c r="C99" s="451"/>
      <c r="D99" s="217"/>
      <c r="E99" s="118"/>
      <c r="F99" s="118"/>
      <c r="G99" s="118"/>
      <c r="H99" s="119"/>
      <c r="I99" s="120"/>
      <c r="J99" s="37" t="str">
        <f t="shared" si="4"/>
        <v> </v>
      </c>
      <c r="K99" s="37" t="str">
        <f t="shared" si="5"/>
        <v> </v>
      </c>
    </row>
    <row r="100" spans="1:9" ht="30.75" customHeight="1">
      <c r="A100" s="452"/>
      <c r="B100" s="452"/>
      <c r="C100" s="452"/>
      <c r="D100" s="452"/>
      <c r="E100" s="452"/>
      <c r="F100" s="39"/>
      <c r="G100" s="221" t="s">
        <v>145</v>
      </c>
      <c r="H100" s="40">
        <f>SUM(H80:H99)+H65</f>
        <v>0</v>
      </c>
      <c r="I100" s="58"/>
    </row>
    <row r="101" spans="1:9" ht="15" customHeight="1">
      <c r="A101" s="45"/>
      <c r="B101" s="45"/>
      <c r="C101" s="45"/>
      <c r="D101" s="45"/>
      <c r="E101" s="45"/>
      <c r="F101" s="45"/>
      <c r="G101" s="45"/>
      <c r="H101" s="45"/>
      <c r="I101" s="45"/>
    </row>
    <row r="102" spans="1:11" ht="15" customHeight="1">
      <c r="A102" s="394" t="s">
        <v>125</v>
      </c>
      <c r="B102" s="394"/>
      <c r="C102" s="394"/>
      <c r="D102" s="394"/>
      <c r="E102" s="394"/>
      <c r="F102" s="394"/>
      <c r="G102" s="394"/>
      <c r="H102" s="394"/>
      <c r="I102" s="394"/>
      <c r="J102" s="394"/>
      <c r="K102" s="394"/>
    </row>
    <row r="103" spans="1:11" ht="15" customHeight="1">
      <c r="A103" s="215"/>
      <c r="B103" s="215"/>
      <c r="C103" s="215"/>
      <c r="D103" s="215"/>
      <c r="E103" s="215"/>
      <c r="F103" s="215"/>
      <c r="G103" s="215"/>
      <c r="H103" s="215"/>
      <c r="I103" s="215"/>
      <c r="J103" s="215"/>
      <c r="K103" s="215"/>
    </row>
    <row r="104" ht="15" customHeight="1">
      <c r="A104" s="49"/>
    </row>
    <row r="105" spans="1:8" ht="15" customHeight="1">
      <c r="A105" s="218" t="s">
        <v>65</v>
      </c>
      <c r="D105" s="218" t="s">
        <v>66</v>
      </c>
      <c r="E105" s="218" t="s">
        <v>67</v>
      </c>
      <c r="F105" s="218"/>
      <c r="H105" s="70" t="s">
        <v>82</v>
      </c>
    </row>
    <row r="108" spans="1:9" ht="15.75" customHeight="1">
      <c r="A108" s="324" t="s">
        <v>136</v>
      </c>
      <c r="B108" s="324"/>
      <c r="C108" s="324"/>
      <c r="D108" s="324"/>
      <c r="E108" s="324"/>
      <c r="F108" s="324"/>
      <c r="G108" s="324"/>
      <c r="H108" s="324"/>
      <c r="I108" s="324"/>
    </row>
    <row r="109" spans="1:9" ht="15" customHeight="1">
      <c r="A109" s="66"/>
      <c r="B109" s="66"/>
      <c r="C109" s="66"/>
      <c r="D109" s="72">
        <f>'proje ve personel bilgileri'!$B$11</f>
        <v>1</v>
      </c>
      <c r="E109" s="163" t="s">
        <v>235</v>
      </c>
      <c r="F109" s="66"/>
      <c r="G109" s="66"/>
      <c r="H109" s="66"/>
      <c r="I109" s="66"/>
    </row>
    <row r="110" ht="18.75" customHeight="1">
      <c r="I110" s="4" t="s">
        <v>137</v>
      </c>
    </row>
    <row r="111" spans="1:9" ht="15.75" customHeight="1">
      <c r="A111" s="327" t="s">
        <v>2</v>
      </c>
      <c r="B111" s="328"/>
      <c r="C111" s="454">
        <f>'proje ve personel bilgileri'!$B$2</f>
        <v>0</v>
      </c>
      <c r="D111" s="455"/>
      <c r="E111" s="455"/>
      <c r="F111" s="455"/>
      <c r="G111" s="455"/>
      <c r="H111" s="455"/>
      <c r="I111" s="456"/>
    </row>
    <row r="112" spans="1:9" ht="15.75" customHeight="1">
      <c r="A112" s="327" t="s">
        <v>138</v>
      </c>
      <c r="B112" s="328"/>
      <c r="C112" s="329">
        <f>'proje ve personel bilgileri'!$B$3</f>
        <v>0</v>
      </c>
      <c r="D112" s="330"/>
      <c r="E112" s="330"/>
      <c r="F112" s="330"/>
      <c r="G112" s="330"/>
      <c r="H112" s="330"/>
      <c r="I112" s="331"/>
    </row>
    <row r="113" spans="1:9" ht="31.5" customHeight="1">
      <c r="A113" s="413" t="s">
        <v>51</v>
      </c>
      <c r="B113" s="314" t="s">
        <v>139</v>
      </c>
      <c r="C113" s="315"/>
      <c r="D113" s="413" t="s">
        <v>140</v>
      </c>
      <c r="E113" s="413" t="s">
        <v>141</v>
      </c>
      <c r="F113" s="438" t="s">
        <v>142</v>
      </c>
      <c r="G113" s="449"/>
      <c r="H113" s="413" t="s">
        <v>143</v>
      </c>
      <c r="I113" s="413" t="s">
        <v>132</v>
      </c>
    </row>
    <row r="114" spans="1:9" ht="15" customHeight="1">
      <c r="A114" s="414"/>
      <c r="B114" s="319" t="s">
        <v>144</v>
      </c>
      <c r="C114" s="320"/>
      <c r="D114" s="414"/>
      <c r="E114" s="414"/>
      <c r="F114" s="413" t="s">
        <v>133</v>
      </c>
      <c r="G114" s="315" t="s">
        <v>134</v>
      </c>
      <c r="H114" s="414"/>
      <c r="I114" s="414"/>
    </row>
    <row r="115" spans="1:9" ht="15.75" customHeight="1">
      <c r="A115" s="414"/>
      <c r="B115" s="319" t="s">
        <v>51</v>
      </c>
      <c r="C115" s="320"/>
      <c r="D115" s="414"/>
      <c r="E115" s="414"/>
      <c r="F115" s="436"/>
      <c r="G115" s="380"/>
      <c r="H115" s="414"/>
      <c r="I115" s="414"/>
    </row>
    <row r="116" spans="1:11" ht="15" customHeight="1">
      <c r="A116" s="1">
        <v>61</v>
      </c>
      <c r="B116" s="453"/>
      <c r="C116" s="453"/>
      <c r="D116" s="219"/>
      <c r="E116" s="112"/>
      <c r="F116" s="112"/>
      <c r="G116" s="112"/>
      <c r="H116" s="113"/>
      <c r="I116" s="114"/>
      <c r="J116" s="37" t="str">
        <f aca="true" t="shared" si="6" ref="J116:J135">IF(H116&lt;&gt;0,(IF(I116=0,"KDV'li Tutar Zorunlu"," "))," ")</f>
        <v> </v>
      </c>
      <c r="K116" s="37" t="str">
        <f aca="true" t="shared" si="7" ref="K116:K135">IF(H116&lt;&gt;0,(IF(F116=0,"Tarih Numara Zorunlu"," "))," ")</f>
        <v> </v>
      </c>
    </row>
    <row r="117" spans="1:11" ht="15.75" customHeight="1">
      <c r="A117" s="2">
        <v>62</v>
      </c>
      <c r="B117" s="450"/>
      <c r="C117" s="450"/>
      <c r="D117" s="216"/>
      <c r="E117" s="115"/>
      <c r="F117" s="115"/>
      <c r="G117" s="115"/>
      <c r="H117" s="116"/>
      <c r="I117" s="117"/>
      <c r="J117" s="37" t="str">
        <f t="shared" si="6"/>
        <v> </v>
      </c>
      <c r="K117" s="37" t="str">
        <f t="shared" si="7"/>
        <v> </v>
      </c>
    </row>
    <row r="118" spans="1:11" ht="15" customHeight="1">
      <c r="A118" s="1">
        <v>63</v>
      </c>
      <c r="B118" s="450"/>
      <c r="C118" s="450"/>
      <c r="D118" s="216"/>
      <c r="E118" s="115"/>
      <c r="F118" s="115"/>
      <c r="G118" s="115"/>
      <c r="H118" s="116"/>
      <c r="I118" s="117"/>
      <c r="J118" s="37" t="str">
        <f t="shared" si="6"/>
        <v> </v>
      </c>
      <c r="K118" s="37" t="str">
        <f t="shared" si="7"/>
        <v> </v>
      </c>
    </row>
    <row r="119" spans="1:11" ht="15.75" customHeight="1">
      <c r="A119" s="2">
        <v>64</v>
      </c>
      <c r="B119" s="450"/>
      <c r="C119" s="450"/>
      <c r="D119" s="216"/>
      <c r="E119" s="115"/>
      <c r="F119" s="115"/>
      <c r="G119" s="115"/>
      <c r="H119" s="116"/>
      <c r="I119" s="117"/>
      <c r="J119" s="37" t="str">
        <f t="shared" si="6"/>
        <v> </v>
      </c>
      <c r="K119" s="37" t="str">
        <f t="shared" si="7"/>
        <v> </v>
      </c>
    </row>
    <row r="120" spans="1:11" ht="15" customHeight="1">
      <c r="A120" s="1">
        <v>65</v>
      </c>
      <c r="B120" s="450"/>
      <c r="C120" s="450"/>
      <c r="D120" s="216"/>
      <c r="E120" s="115"/>
      <c r="F120" s="115"/>
      <c r="G120" s="115"/>
      <c r="H120" s="116"/>
      <c r="I120" s="117"/>
      <c r="J120" s="37" t="str">
        <f t="shared" si="6"/>
        <v> </v>
      </c>
      <c r="K120" s="37" t="str">
        <f t="shared" si="7"/>
        <v> </v>
      </c>
    </row>
    <row r="121" spans="1:11" ht="15.75" customHeight="1">
      <c r="A121" s="2">
        <v>66</v>
      </c>
      <c r="B121" s="450"/>
      <c r="C121" s="450"/>
      <c r="D121" s="216"/>
      <c r="E121" s="115"/>
      <c r="F121" s="115"/>
      <c r="G121" s="115"/>
      <c r="H121" s="116"/>
      <c r="I121" s="117"/>
      <c r="J121" s="37" t="str">
        <f t="shared" si="6"/>
        <v> </v>
      </c>
      <c r="K121" s="37" t="str">
        <f t="shared" si="7"/>
        <v> </v>
      </c>
    </row>
    <row r="122" spans="1:11" ht="15" customHeight="1">
      <c r="A122" s="1">
        <v>67</v>
      </c>
      <c r="B122" s="450"/>
      <c r="C122" s="450"/>
      <c r="D122" s="216"/>
      <c r="E122" s="115"/>
      <c r="F122" s="115"/>
      <c r="G122" s="115"/>
      <c r="H122" s="116"/>
      <c r="I122" s="117"/>
      <c r="J122" s="37" t="str">
        <f t="shared" si="6"/>
        <v> </v>
      </c>
      <c r="K122" s="37" t="str">
        <f t="shared" si="7"/>
        <v> </v>
      </c>
    </row>
    <row r="123" spans="1:11" ht="15.75" customHeight="1">
      <c r="A123" s="2">
        <v>68</v>
      </c>
      <c r="B123" s="450"/>
      <c r="C123" s="450"/>
      <c r="D123" s="216"/>
      <c r="E123" s="115"/>
      <c r="F123" s="115"/>
      <c r="G123" s="115"/>
      <c r="H123" s="116"/>
      <c r="I123" s="117"/>
      <c r="J123" s="37" t="str">
        <f t="shared" si="6"/>
        <v> </v>
      </c>
      <c r="K123" s="37" t="str">
        <f t="shared" si="7"/>
        <v> </v>
      </c>
    </row>
    <row r="124" spans="1:11" ht="15" customHeight="1">
      <c r="A124" s="1">
        <v>69</v>
      </c>
      <c r="B124" s="450"/>
      <c r="C124" s="450"/>
      <c r="D124" s="216"/>
      <c r="E124" s="115"/>
      <c r="F124" s="115"/>
      <c r="G124" s="115"/>
      <c r="H124" s="116"/>
      <c r="I124" s="117"/>
      <c r="J124" s="37" t="str">
        <f t="shared" si="6"/>
        <v> </v>
      </c>
      <c r="K124" s="37" t="str">
        <f t="shared" si="7"/>
        <v> </v>
      </c>
    </row>
    <row r="125" spans="1:11" ht="15.75" customHeight="1">
      <c r="A125" s="2">
        <v>70</v>
      </c>
      <c r="B125" s="450"/>
      <c r="C125" s="450"/>
      <c r="D125" s="216"/>
      <c r="E125" s="115"/>
      <c r="F125" s="115"/>
      <c r="G125" s="115"/>
      <c r="H125" s="116"/>
      <c r="I125" s="117"/>
      <c r="J125" s="37" t="str">
        <f t="shared" si="6"/>
        <v> </v>
      </c>
      <c r="K125" s="37" t="str">
        <f t="shared" si="7"/>
        <v> </v>
      </c>
    </row>
    <row r="126" spans="1:11" ht="15" customHeight="1">
      <c r="A126" s="1">
        <v>71</v>
      </c>
      <c r="B126" s="450"/>
      <c r="C126" s="450"/>
      <c r="D126" s="216"/>
      <c r="E126" s="115"/>
      <c r="F126" s="115"/>
      <c r="G126" s="115"/>
      <c r="H126" s="116"/>
      <c r="I126" s="117"/>
      <c r="J126" s="37" t="str">
        <f t="shared" si="6"/>
        <v> </v>
      </c>
      <c r="K126" s="37" t="str">
        <f t="shared" si="7"/>
        <v> </v>
      </c>
    </row>
    <row r="127" spans="1:11" ht="15.75" customHeight="1">
      <c r="A127" s="2">
        <v>72</v>
      </c>
      <c r="B127" s="450"/>
      <c r="C127" s="450"/>
      <c r="D127" s="216"/>
      <c r="E127" s="115"/>
      <c r="F127" s="115"/>
      <c r="G127" s="115"/>
      <c r="H127" s="116"/>
      <c r="I127" s="117"/>
      <c r="J127" s="37" t="str">
        <f t="shared" si="6"/>
        <v> </v>
      </c>
      <c r="K127" s="37" t="str">
        <f t="shared" si="7"/>
        <v> </v>
      </c>
    </row>
    <row r="128" spans="1:11" ht="15" customHeight="1">
      <c r="A128" s="1">
        <v>73</v>
      </c>
      <c r="B128" s="450"/>
      <c r="C128" s="450"/>
      <c r="D128" s="216"/>
      <c r="E128" s="115"/>
      <c r="F128" s="115"/>
      <c r="G128" s="115"/>
      <c r="H128" s="116"/>
      <c r="I128" s="117"/>
      <c r="J128" s="37" t="str">
        <f t="shared" si="6"/>
        <v> </v>
      </c>
      <c r="K128" s="37" t="str">
        <f t="shared" si="7"/>
        <v> </v>
      </c>
    </row>
    <row r="129" spans="1:11" ht="15.75" customHeight="1">
      <c r="A129" s="2">
        <v>74</v>
      </c>
      <c r="B129" s="450"/>
      <c r="C129" s="450"/>
      <c r="D129" s="216"/>
      <c r="E129" s="115"/>
      <c r="F129" s="115"/>
      <c r="G129" s="115"/>
      <c r="H129" s="116"/>
      <c r="I129" s="117"/>
      <c r="J129" s="37" t="str">
        <f t="shared" si="6"/>
        <v> </v>
      </c>
      <c r="K129" s="37" t="str">
        <f t="shared" si="7"/>
        <v> </v>
      </c>
    </row>
    <row r="130" spans="1:11" ht="15" customHeight="1">
      <c r="A130" s="1">
        <v>75</v>
      </c>
      <c r="B130" s="450"/>
      <c r="C130" s="450"/>
      <c r="D130" s="216"/>
      <c r="E130" s="115"/>
      <c r="F130" s="115"/>
      <c r="G130" s="115"/>
      <c r="H130" s="116"/>
      <c r="I130" s="117"/>
      <c r="J130" s="37" t="str">
        <f t="shared" si="6"/>
        <v> </v>
      </c>
      <c r="K130" s="37" t="str">
        <f t="shared" si="7"/>
        <v> </v>
      </c>
    </row>
    <row r="131" spans="1:11" ht="15.75" customHeight="1">
      <c r="A131" s="2">
        <v>76</v>
      </c>
      <c r="B131" s="450"/>
      <c r="C131" s="450"/>
      <c r="D131" s="216"/>
      <c r="E131" s="115"/>
      <c r="F131" s="115"/>
      <c r="G131" s="115"/>
      <c r="H131" s="116"/>
      <c r="I131" s="117"/>
      <c r="J131" s="37" t="str">
        <f t="shared" si="6"/>
        <v> </v>
      </c>
      <c r="K131" s="37" t="str">
        <f t="shared" si="7"/>
        <v> </v>
      </c>
    </row>
    <row r="132" spans="1:11" ht="15" customHeight="1">
      <c r="A132" s="1">
        <v>77</v>
      </c>
      <c r="B132" s="450"/>
      <c r="C132" s="450"/>
      <c r="D132" s="216"/>
      <c r="E132" s="115"/>
      <c r="F132" s="115"/>
      <c r="G132" s="115"/>
      <c r="H132" s="116"/>
      <c r="I132" s="117"/>
      <c r="J132" s="37" t="str">
        <f t="shared" si="6"/>
        <v> </v>
      </c>
      <c r="K132" s="37" t="str">
        <f t="shared" si="7"/>
        <v> </v>
      </c>
    </row>
    <row r="133" spans="1:11" ht="15.75" customHeight="1">
      <c r="A133" s="2">
        <v>78</v>
      </c>
      <c r="B133" s="450"/>
      <c r="C133" s="450"/>
      <c r="D133" s="216"/>
      <c r="E133" s="115"/>
      <c r="F133" s="115"/>
      <c r="G133" s="115"/>
      <c r="H133" s="116"/>
      <c r="I133" s="117"/>
      <c r="J133" s="37" t="str">
        <f t="shared" si="6"/>
        <v> </v>
      </c>
      <c r="K133" s="37" t="str">
        <f t="shared" si="7"/>
        <v> </v>
      </c>
    </row>
    <row r="134" spans="1:11" ht="15" customHeight="1">
      <c r="A134" s="1">
        <v>79</v>
      </c>
      <c r="B134" s="450"/>
      <c r="C134" s="450"/>
      <c r="D134" s="216"/>
      <c r="E134" s="115"/>
      <c r="F134" s="115"/>
      <c r="G134" s="115"/>
      <c r="H134" s="116"/>
      <c r="I134" s="117"/>
      <c r="J134" s="37" t="str">
        <f t="shared" si="6"/>
        <v> </v>
      </c>
      <c r="K134" s="37" t="str">
        <f t="shared" si="7"/>
        <v> </v>
      </c>
    </row>
    <row r="135" spans="1:11" ht="15.75" customHeight="1">
      <c r="A135" s="2">
        <v>80</v>
      </c>
      <c r="B135" s="451"/>
      <c r="C135" s="451"/>
      <c r="D135" s="217"/>
      <c r="E135" s="118"/>
      <c r="F135" s="118"/>
      <c r="G135" s="118"/>
      <c r="H135" s="119"/>
      <c r="I135" s="120"/>
      <c r="J135" s="37" t="str">
        <f t="shared" si="6"/>
        <v> </v>
      </c>
      <c r="K135" s="37" t="str">
        <f t="shared" si="7"/>
        <v> </v>
      </c>
    </row>
    <row r="136" spans="1:9" ht="30.75" customHeight="1">
      <c r="A136" s="452"/>
      <c r="B136" s="452"/>
      <c r="C136" s="452"/>
      <c r="D136" s="452"/>
      <c r="E136" s="452"/>
      <c r="F136" s="39"/>
      <c r="G136" s="221" t="s">
        <v>145</v>
      </c>
      <c r="H136" s="40">
        <f>SUM(H116:H135)+H100</f>
        <v>0</v>
      </c>
      <c r="I136" s="58"/>
    </row>
    <row r="137" spans="1:9" ht="15" customHeight="1">
      <c r="A137" s="45"/>
      <c r="B137" s="45"/>
      <c r="C137" s="45"/>
      <c r="D137" s="45"/>
      <c r="E137" s="45"/>
      <c r="F137" s="45"/>
      <c r="G137" s="45"/>
      <c r="H137" s="45"/>
      <c r="I137" s="45"/>
    </row>
    <row r="138" spans="1:11" ht="15" customHeight="1">
      <c r="A138" s="394" t="s">
        <v>125</v>
      </c>
      <c r="B138" s="394"/>
      <c r="C138" s="394"/>
      <c r="D138" s="394"/>
      <c r="E138" s="394"/>
      <c r="F138" s="394"/>
      <c r="G138" s="394"/>
      <c r="H138" s="394"/>
      <c r="I138" s="394"/>
      <c r="J138" s="394"/>
      <c r="K138" s="394"/>
    </row>
    <row r="139" spans="1:11" ht="15" customHeight="1">
      <c r="A139" s="215"/>
      <c r="B139" s="215"/>
      <c r="C139" s="215"/>
      <c r="D139" s="215"/>
      <c r="E139" s="215"/>
      <c r="F139" s="215"/>
      <c r="G139" s="215"/>
      <c r="H139" s="215"/>
      <c r="I139" s="215"/>
      <c r="J139" s="215"/>
      <c r="K139" s="215"/>
    </row>
    <row r="140" ht="15" customHeight="1">
      <c r="A140" s="49"/>
    </row>
    <row r="141" spans="1:8" ht="15" customHeight="1">
      <c r="A141" s="218" t="s">
        <v>65</v>
      </c>
      <c r="D141" s="218" t="s">
        <v>66</v>
      </c>
      <c r="E141" s="218" t="s">
        <v>67</v>
      </c>
      <c r="F141" s="218"/>
      <c r="H141" s="70" t="s">
        <v>82</v>
      </c>
    </row>
    <row r="142" spans="1:8" ht="15" customHeight="1">
      <c r="A142" s="218"/>
      <c r="D142" s="218"/>
      <c r="E142" s="218"/>
      <c r="F142" s="218"/>
      <c r="H142" s="70"/>
    </row>
    <row r="143" spans="1:9" ht="15.75" customHeight="1">
      <c r="A143" s="324" t="s">
        <v>136</v>
      </c>
      <c r="B143" s="324"/>
      <c r="C143" s="324"/>
      <c r="D143" s="324"/>
      <c r="E143" s="324"/>
      <c r="F143" s="324"/>
      <c r="G143" s="324"/>
      <c r="H143" s="324"/>
      <c r="I143" s="324"/>
    </row>
    <row r="144" spans="1:9" ht="15" customHeight="1">
      <c r="A144" s="66"/>
      <c r="B144" s="66"/>
      <c r="C144" s="66"/>
      <c r="D144" s="72">
        <f>'proje ve personel bilgileri'!$B$11</f>
        <v>1</v>
      </c>
      <c r="E144" s="163" t="s">
        <v>235</v>
      </c>
      <c r="F144" s="66"/>
      <c r="G144" s="66"/>
      <c r="H144" s="66"/>
      <c r="I144" s="66"/>
    </row>
    <row r="145" ht="18.75" customHeight="1">
      <c r="I145" s="4" t="s">
        <v>137</v>
      </c>
    </row>
    <row r="146" spans="1:9" ht="15.75" customHeight="1">
      <c r="A146" s="327" t="s">
        <v>2</v>
      </c>
      <c r="B146" s="328"/>
      <c r="C146" s="454">
        <f>'proje ve personel bilgileri'!$B$2</f>
        <v>0</v>
      </c>
      <c r="D146" s="455"/>
      <c r="E146" s="455"/>
      <c r="F146" s="455"/>
      <c r="G146" s="455"/>
      <c r="H146" s="455"/>
      <c r="I146" s="456"/>
    </row>
    <row r="147" spans="1:9" ht="15.75" customHeight="1">
      <c r="A147" s="327" t="s">
        <v>138</v>
      </c>
      <c r="B147" s="328"/>
      <c r="C147" s="329">
        <f>'proje ve personel bilgileri'!$B$3</f>
        <v>0</v>
      </c>
      <c r="D147" s="330"/>
      <c r="E147" s="330"/>
      <c r="F147" s="330"/>
      <c r="G147" s="330"/>
      <c r="H147" s="330"/>
      <c r="I147" s="331"/>
    </row>
    <row r="148" spans="1:9" ht="30.75" customHeight="1">
      <c r="A148" s="413" t="s">
        <v>51</v>
      </c>
      <c r="B148" s="314" t="s">
        <v>139</v>
      </c>
      <c r="C148" s="315"/>
      <c r="D148" s="413" t="s">
        <v>140</v>
      </c>
      <c r="E148" s="413" t="s">
        <v>141</v>
      </c>
      <c r="F148" s="438" t="s">
        <v>142</v>
      </c>
      <c r="G148" s="449"/>
      <c r="H148" s="413" t="s">
        <v>143</v>
      </c>
      <c r="I148" s="413" t="s">
        <v>132</v>
      </c>
    </row>
    <row r="149" spans="1:9" ht="15" customHeight="1">
      <c r="A149" s="414"/>
      <c r="B149" s="319" t="s">
        <v>144</v>
      </c>
      <c r="C149" s="320"/>
      <c r="D149" s="414"/>
      <c r="E149" s="414"/>
      <c r="F149" s="413" t="s">
        <v>133</v>
      </c>
      <c r="G149" s="315" t="s">
        <v>134</v>
      </c>
      <c r="H149" s="414"/>
      <c r="I149" s="414"/>
    </row>
    <row r="150" spans="1:9" ht="15.75" customHeight="1">
      <c r="A150" s="414"/>
      <c r="B150" s="319" t="s">
        <v>51</v>
      </c>
      <c r="C150" s="320"/>
      <c r="D150" s="414"/>
      <c r="E150" s="414"/>
      <c r="F150" s="436"/>
      <c r="G150" s="380"/>
      <c r="H150" s="414"/>
      <c r="I150" s="414"/>
    </row>
    <row r="151" spans="1:11" ht="15" customHeight="1">
      <c r="A151" s="1">
        <v>81</v>
      </c>
      <c r="B151" s="453"/>
      <c r="C151" s="453"/>
      <c r="D151" s="219"/>
      <c r="E151" s="112"/>
      <c r="F151" s="112"/>
      <c r="G151" s="112"/>
      <c r="H151" s="113"/>
      <c r="I151" s="114"/>
      <c r="J151" s="37" t="str">
        <f aca="true" t="shared" si="8" ref="J151:J170">IF(H151&lt;&gt;0,(IF(I151=0,"KDV'li Tutar Zorunlu"," "))," ")</f>
        <v> </v>
      </c>
      <c r="K151" s="37" t="str">
        <f aca="true" t="shared" si="9" ref="K151:K170">IF(H151&lt;&gt;0,(IF(F151=0,"Tarih Numara Zorunlu"," "))," ")</f>
        <v> </v>
      </c>
    </row>
    <row r="152" spans="1:11" ht="15.75" customHeight="1">
      <c r="A152" s="2">
        <v>82</v>
      </c>
      <c r="B152" s="450"/>
      <c r="C152" s="450"/>
      <c r="D152" s="216"/>
      <c r="E152" s="115"/>
      <c r="F152" s="115"/>
      <c r="G152" s="115"/>
      <c r="H152" s="116"/>
      <c r="I152" s="117"/>
      <c r="J152" s="37" t="str">
        <f t="shared" si="8"/>
        <v> </v>
      </c>
      <c r="K152" s="37" t="str">
        <f t="shared" si="9"/>
        <v> </v>
      </c>
    </row>
    <row r="153" spans="1:11" ht="15" customHeight="1">
      <c r="A153" s="1">
        <v>83</v>
      </c>
      <c r="B153" s="450"/>
      <c r="C153" s="450"/>
      <c r="D153" s="216"/>
      <c r="E153" s="115"/>
      <c r="F153" s="115"/>
      <c r="G153" s="115"/>
      <c r="H153" s="116"/>
      <c r="I153" s="117"/>
      <c r="J153" s="37" t="str">
        <f t="shared" si="8"/>
        <v> </v>
      </c>
      <c r="K153" s="37" t="str">
        <f t="shared" si="9"/>
        <v> </v>
      </c>
    </row>
    <row r="154" spans="1:11" ht="15.75" customHeight="1">
      <c r="A154" s="2">
        <v>84</v>
      </c>
      <c r="B154" s="450"/>
      <c r="C154" s="450"/>
      <c r="D154" s="216"/>
      <c r="E154" s="115"/>
      <c r="F154" s="115"/>
      <c r="G154" s="115"/>
      <c r="H154" s="116"/>
      <c r="I154" s="117"/>
      <c r="J154" s="37" t="str">
        <f t="shared" si="8"/>
        <v> </v>
      </c>
      <c r="K154" s="37" t="str">
        <f t="shared" si="9"/>
        <v> </v>
      </c>
    </row>
    <row r="155" spans="1:11" ht="15" customHeight="1">
      <c r="A155" s="1">
        <v>85</v>
      </c>
      <c r="B155" s="450"/>
      <c r="C155" s="450"/>
      <c r="D155" s="216"/>
      <c r="E155" s="115"/>
      <c r="F155" s="115"/>
      <c r="G155" s="115"/>
      <c r="H155" s="116"/>
      <c r="I155" s="117"/>
      <c r="J155" s="37" t="str">
        <f t="shared" si="8"/>
        <v> </v>
      </c>
      <c r="K155" s="37" t="str">
        <f t="shared" si="9"/>
        <v> </v>
      </c>
    </row>
    <row r="156" spans="1:11" ht="15.75" customHeight="1">
      <c r="A156" s="2">
        <v>86</v>
      </c>
      <c r="B156" s="450"/>
      <c r="C156" s="450"/>
      <c r="D156" s="216"/>
      <c r="E156" s="115"/>
      <c r="F156" s="115"/>
      <c r="G156" s="115"/>
      <c r="H156" s="116"/>
      <c r="I156" s="117"/>
      <c r="J156" s="37" t="str">
        <f t="shared" si="8"/>
        <v> </v>
      </c>
      <c r="K156" s="37" t="str">
        <f t="shared" si="9"/>
        <v> </v>
      </c>
    </row>
    <row r="157" spans="1:11" ht="15" customHeight="1">
      <c r="A157" s="1">
        <v>87</v>
      </c>
      <c r="B157" s="450"/>
      <c r="C157" s="450"/>
      <c r="D157" s="216"/>
      <c r="E157" s="115"/>
      <c r="F157" s="115"/>
      <c r="G157" s="115"/>
      <c r="H157" s="116"/>
      <c r="I157" s="117"/>
      <c r="J157" s="37" t="str">
        <f t="shared" si="8"/>
        <v> </v>
      </c>
      <c r="K157" s="37" t="str">
        <f t="shared" si="9"/>
        <v> </v>
      </c>
    </row>
    <row r="158" spans="1:11" ht="15.75" customHeight="1">
      <c r="A158" s="2">
        <v>88</v>
      </c>
      <c r="B158" s="450"/>
      <c r="C158" s="450"/>
      <c r="D158" s="216"/>
      <c r="E158" s="115"/>
      <c r="F158" s="115"/>
      <c r="G158" s="115"/>
      <c r="H158" s="116"/>
      <c r="I158" s="117"/>
      <c r="J158" s="37" t="str">
        <f t="shared" si="8"/>
        <v> </v>
      </c>
      <c r="K158" s="37" t="str">
        <f t="shared" si="9"/>
        <v> </v>
      </c>
    </row>
    <row r="159" spans="1:11" ht="15" customHeight="1">
      <c r="A159" s="1">
        <v>89</v>
      </c>
      <c r="B159" s="450"/>
      <c r="C159" s="450"/>
      <c r="D159" s="216"/>
      <c r="E159" s="115"/>
      <c r="F159" s="115"/>
      <c r="G159" s="115"/>
      <c r="H159" s="116"/>
      <c r="I159" s="117"/>
      <c r="J159" s="37" t="str">
        <f t="shared" si="8"/>
        <v> </v>
      </c>
      <c r="K159" s="37" t="str">
        <f t="shared" si="9"/>
        <v> </v>
      </c>
    </row>
    <row r="160" spans="1:11" ht="15.75" customHeight="1">
      <c r="A160" s="2">
        <v>90</v>
      </c>
      <c r="B160" s="450"/>
      <c r="C160" s="450"/>
      <c r="D160" s="216"/>
      <c r="E160" s="115"/>
      <c r="F160" s="115"/>
      <c r="G160" s="115"/>
      <c r="H160" s="116"/>
      <c r="I160" s="117"/>
      <c r="J160" s="37" t="str">
        <f t="shared" si="8"/>
        <v> </v>
      </c>
      <c r="K160" s="37" t="str">
        <f t="shared" si="9"/>
        <v> </v>
      </c>
    </row>
    <row r="161" spans="1:11" ht="15" customHeight="1">
      <c r="A161" s="1">
        <v>91</v>
      </c>
      <c r="B161" s="450"/>
      <c r="C161" s="450"/>
      <c r="D161" s="216"/>
      <c r="E161" s="115"/>
      <c r="F161" s="115"/>
      <c r="G161" s="115"/>
      <c r="H161" s="116"/>
      <c r="I161" s="117"/>
      <c r="J161" s="37" t="str">
        <f t="shared" si="8"/>
        <v> </v>
      </c>
      <c r="K161" s="37" t="str">
        <f t="shared" si="9"/>
        <v> </v>
      </c>
    </row>
    <row r="162" spans="1:11" ht="15.75" customHeight="1">
      <c r="A162" s="2">
        <v>92</v>
      </c>
      <c r="B162" s="450"/>
      <c r="C162" s="450"/>
      <c r="D162" s="216"/>
      <c r="E162" s="115"/>
      <c r="F162" s="115"/>
      <c r="G162" s="115"/>
      <c r="H162" s="116"/>
      <c r="I162" s="117"/>
      <c r="J162" s="37" t="str">
        <f t="shared" si="8"/>
        <v> </v>
      </c>
      <c r="K162" s="37" t="str">
        <f t="shared" si="9"/>
        <v> </v>
      </c>
    </row>
    <row r="163" spans="1:11" ht="15" customHeight="1">
      <c r="A163" s="1">
        <v>93</v>
      </c>
      <c r="B163" s="450"/>
      <c r="C163" s="450"/>
      <c r="D163" s="216"/>
      <c r="E163" s="115"/>
      <c r="F163" s="115"/>
      <c r="G163" s="115"/>
      <c r="H163" s="116"/>
      <c r="I163" s="117"/>
      <c r="J163" s="37" t="str">
        <f t="shared" si="8"/>
        <v> </v>
      </c>
      <c r="K163" s="37" t="str">
        <f t="shared" si="9"/>
        <v> </v>
      </c>
    </row>
    <row r="164" spans="1:11" ht="15.75" customHeight="1">
      <c r="A164" s="2">
        <v>94</v>
      </c>
      <c r="B164" s="450"/>
      <c r="C164" s="450"/>
      <c r="D164" s="216"/>
      <c r="E164" s="115"/>
      <c r="F164" s="115"/>
      <c r="G164" s="115"/>
      <c r="H164" s="116"/>
      <c r="I164" s="117"/>
      <c r="J164" s="37" t="str">
        <f t="shared" si="8"/>
        <v> </v>
      </c>
      <c r="K164" s="37" t="str">
        <f t="shared" si="9"/>
        <v> </v>
      </c>
    </row>
    <row r="165" spans="1:11" ht="15" customHeight="1">
      <c r="A165" s="1">
        <v>95</v>
      </c>
      <c r="B165" s="450"/>
      <c r="C165" s="450"/>
      <c r="D165" s="216"/>
      <c r="E165" s="115"/>
      <c r="F165" s="115"/>
      <c r="G165" s="115"/>
      <c r="H165" s="116"/>
      <c r="I165" s="117"/>
      <c r="J165" s="37" t="str">
        <f t="shared" si="8"/>
        <v> </v>
      </c>
      <c r="K165" s="37" t="str">
        <f t="shared" si="9"/>
        <v> </v>
      </c>
    </row>
    <row r="166" spans="1:11" ht="15.75" customHeight="1">
      <c r="A166" s="2">
        <v>96</v>
      </c>
      <c r="B166" s="450"/>
      <c r="C166" s="450"/>
      <c r="D166" s="216"/>
      <c r="E166" s="115"/>
      <c r="F166" s="115"/>
      <c r="G166" s="115"/>
      <c r="H166" s="116"/>
      <c r="I166" s="117"/>
      <c r="J166" s="37" t="str">
        <f t="shared" si="8"/>
        <v> </v>
      </c>
      <c r="K166" s="37" t="str">
        <f t="shared" si="9"/>
        <v> </v>
      </c>
    </row>
    <row r="167" spans="1:11" ht="15" customHeight="1">
      <c r="A167" s="1">
        <v>97</v>
      </c>
      <c r="B167" s="450"/>
      <c r="C167" s="450"/>
      <c r="D167" s="216"/>
      <c r="E167" s="115"/>
      <c r="F167" s="115"/>
      <c r="G167" s="115"/>
      <c r="H167" s="116"/>
      <c r="I167" s="117"/>
      <c r="J167" s="37" t="str">
        <f t="shared" si="8"/>
        <v> </v>
      </c>
      <c r="K167" s="37" t="str">
        <f t="shared" si="9"/>
        <v> </v>
      </c>
    </row>
    <row r="168" spans="1:11" ht="15.75" customHeight="1">
      <c r="A168" s="2">
        <v>98</v>
      </c>
      <c r="B168" s="450"/>
      <c r="C168" s="450"/>
      <c r="D168" s="216"/>
      <c r="E168" s="115"/>
      <c r="F168" s="115"/>
      <c r="G168" s="115"/>
      <c r="H168" s="116"/>
      <c r="I168" s="117"/>
      <c r="J168" s="37" t="str">
        <f t="shared" si="8"/>
        <v> </v>
      </c>
      <c r="K168" s="37" t="str">
        <f t="shared" si="9"/>
        <v> </v>
      </c>
    </row>
    <row r="169" spans="1:11" ht="15" customHeight="1">
      <c r="A169" s="1">
        <v>99</v>
      </c>
      <c r="B169" s="450"/>
      <c r="C169" s="450"/>
      <c r="D169" s="216"/>
      <c r="E169" s="115"/>
      <c r="F169" s="115"/>
      <c r="G169" s="115"/>
      <c r="H169" s="116"/>
      <c r="I169" s="117"/>
      <c r="J169" s="37" t="str">
        <f t="shared" si="8"/>
        <v> </v>
      </c>
      <c r="K169" s="37" t="str">
        <f t="shared" si="9"/>
        <v> </v>
      </c>
    </row>
    <row r="170" spans="1:11" ht="15.75" customHeight="1">
      <c r="A170" s="2">
        <v>100</v>
      </c>
      <c r="B170" s="451"/>
      <c r="C170" s="451"/>
      <c r="D170" s="217"/>
      <c r="E170" s="118"/>
      <c r="F170" s="118"/>
      <c r="G170" s="118"/>
      <c r="H170" s="119"/>
      <c r="I170" s="120"/>
      <c r="J170" s="37" t="str">
        <f t="shared" si="8"/>
        <v> </v>
      </c>
      <c r="K170" s="37" t="str">
        <f t="shared" si="9"/>
        <v> </v>
      </c>
    </row>
    <row r="171" spans="1:9" ht="30.75" customHeight="1">
      <c r="A171" s="452"/>
      <c r="B171" s="452"/>
      <c r="C171" s="452"/>
      <c r="D171" s="452"/>
      <c r="E171" s="452"/>
      <c r="F171" s="39"/>
      <c r="G171" s="221" t="s">
        <v>145</v>
      </c>
      <c r="H171" s="40">
        <f>SUM(H151:H170)+H136</f>
        <v>0</v>
      </c>
      <c r="I171" s="58"/>
    </row>
    <row r="172" spans="1:9" ht="15" customHeight="1">
      <c r="A172" s="45"/>
      <c r="B172" s="45"/>
      <c r="C172" s="45"/>
      <c r="D172" s="45"/>
      <c r="E172" s="45"/>
      <c r="F172" s="45"/>
      <c r="G172" s="45"/>
      <c r="H172" s="45"/>
      <c r="I172" s="45"/>
    </row>
    <row r="173" spans="1:11" ht="15" customHeight="1">
      <c r="A173" s="394" t="s">
        <v>125</v>
      </c>
      <c r="B173" s="394"/>
      <c r="C173" s="394"/>
      <c r="D173" s="394"/>
      <c r="E173" s="394"/>
      <c r="F173" s="394"/>
      <c r="G173" s="394"/>
      <c r="H173" s="394"/>
      <c r="I173" s="394"/>
      <c r="J173" s="394"/>
      <c r="K173" s="394"/>
    </row>
    <row r="174" spans="1:11" ht="15" customHeight="1">
      <c r="A174" s="215"/>
      <c r="B174" s="215"/>
      <c r="C174" s="215"/>
      <c r="D174" s="215"/>
      <c r="E174" s="215"/>
      <c r="F174" s="215"/>
      <c r="G174" s="215"/>
      <c r="H174" s="215"/>
      <c r="I174" s="215"/>
      <c r="J174" s="215"/>
      <c r="K174" s="215"/>
    </row>
    <row r="175" ht="15" customHeight="1">
      <c r="A175" s="49"/>
    </row>
    <row r="176" spans="1:8" ht="15" customHeight="1">
      <c r="A176" s="218" t="s">
        <v>65</v>
      </c>
      <c r="D176" s="218" t="s">
        <v>66</v>
      </c>
      <c r="E176" s="218" t="s">
        <v>67</v>
      </c>
      <c r="F176" s="218"/>
      <c r="H176" s="70" t="s">
        <v>82</v>
      </c>
    </row>
    <row r="178" spans="1:9" ht="15.75" customHeight="1">
      <c r="A178" s="324" t="s">
        <v>136</v>
      </c>
      <c r="B178" s="324"/>
      <c r="C178" s="324"/>
      <c r="D178" s="324"/>
      <c r="E178" s="324"/>
      <c r="F178" s="324"/>
      <c r="G178" s="324"/>
      <c r="H178" s="324"/>
      <c r="I178" s="324"/>
    </row>
    <row r="179" spans="1:9" ht="15" customHeight="1">
      <c r="A179" s="66"/>
      <c r="B179" s="66"/>
      <c r="C179" s="66"/>
      <c r="D179" s="72">
        <f>'proje ve personel bilgileri'!$B$11</f>
        <v>1</v>
      </c>
      <c r="E179" s="163" t="s">
        <v>235</v>
      </c>
      <c r="F179" s="66"/>
      <c r="G179" s="66"/>
      <c r="H179" s="66"/>
      <c r="I179" s="66"/>
    </row>
    <row r="180" ht="18.75" customHeight="1">
      <c r="I180" s="4" t="s">
        <v>137</v>
      </c>
    </row>
    <row r="181" spans="1:9" ht="15.75" customHeight="1">
      <c r="A181" s="327" t="s">
        <v>2</v>
      </c>
      <c r="B181" s="328"/>
      <c r="C181" s="454">
        <f>'proje ve personel bilgileri'!$B$2</f>
        <v>0</v>
      </c>
      <c r="D181" s="455"/>
      <c r="E181" s="455"/>
      <c r="F181" s="455"/>
      <c r="G181" s="455"/>
      <c r="H181" s="455"/>
      <c r="I181" s="456"/>
    </row>
    <row r="182" spans="1:9" ht="15.75" customHeight="1">
      <c r="A182" s="327" t="s">
        <v>138</v>
      </c>
      <c r="B182" s="328"/>
      <c r="C182" s="329">
        <f>'proje ve personel bilgileri'!$B$3</f>
        <v>0</v>
      </c>
      <c r="D182" s="330"/>
      <c r="E182" s="330"/>
      <c r="F182" s="330"/>
      <c r="G182" s="330"/>
      <c r="H182" s="330"/>
      <c r="I182" s="331"/>
    </row>
    <row r="183" spans="1:9" ht="30" customHeight="1">
      <c r="A183" s="413" t="s">
        <v>51</v>
      </c>
      <c r="B183" s="314" t="s">
        <v>139</v>
      </c>
      <c r="C183" s="315"/>
      <c r="D183" s="413" t="s">
        <v>140</v>
      </c>
      <c r="E183" s="413" t="s">
        <v>141</v>
      </c>
      <c r="F183" s="438" t="s">
        <v>142</v>
      </c>
      <c r="G183" s="449"/>
      <c r="H183" s="413" t="s">
        <v>143</v>
      </c>
      <c r="I183" s="413" t="s">
        <v>132</v>
      </c>
    </row>
    <row r="184" spans="1:9" ht="15" customHeight="1">
      <c r="A184" s="414"/>
      <c r="B184" s="319" t="s">
        <v>144</v>
      </c>
      <c r="C184" s="320"/>
      <c r="D184" s="414"/>
      <c r="E184" s="414"/>
      <c r="F184" s="413" t="s">
        <v>133</v>
      </c>
      <c r="G184" s="315" t="s">
        <v>134</v>
      </c>
      <c r="H184" s="414"/>
      <c r="I184" s="414"/>
    </row>
    <row r="185" spans="1:9" ht="15.75" customHeight="1">
      <c r="A185" s="414"/>
      <c r="B185" s="319" t="s">
        <v>51</v>
      </c>
      <c r="C185" s="320"/>
      <c r="D185" s="414"/>
      <c r="E185" s="414"/>
      <c r="F185" s="436"/>
      <c r="G185" s="380"/>
      <c r="H185" s="414"/>
      <c r="I185" s="414"/>
    </row>
    <row r="186" spans="1:11" ht="15" customHeight="1">
      <c r="A186" s="1">
        <v>101</v>
      </c>
      <c r="B186" s="453"/>
      <c r="C186" s="453"/>
      <c r="D186" s="219"/>
      <c r="E186" s="112"/>
      <c r="F186" s="112"/>
      <c r="G186" s="112"/>
      <c r="H186" s="113"/>
      <c r="I186" s="114"/>
      <c r="J186" s="37" t="str">
        <f aca="true" t="shared" si="10" ref="J186:J205">IF(H186&lt;&gt;0,(IF(I186=0,"KDV'li Tutar Zorunlu"," "))," ")</f>
        <v> </v>
      </c>
      <c r="K186" s="37" t="str">
        <f aca="true" t="shared" si="11" ref="K186:K205">IF(H186&lt;&gt;0,(IF(F186=0,"Tarih Numara Zorunlu"," "))," ")</f>
        <v> </v>
      </c>
    </row>
    <row r="187" spans="1:11" ht="15.75" customHeight="1">
      <c r="A187" s="2">
        <v>102</v>
      </c>
      <c r="B187" s="450"/>
      <c r="C187" s="450"/>
      <c r="D187" s="216"/>
      <c r="E187" s="115"/>
      <c r="F187" s="115"/>
      <c r="G187" s="115"/>
      <c r="H187" s="116"/>
      <c r="I187" s="117"/>
      <c r="J187" s="37" t="str">
        <f t="shared" si="10"/>
        <v> </v>
      </c>
      <c r="K187" s="37" t="str">
        <f t="shared" si="11"/>
        <v> </v>
      </c>
    </row>
    <row r="188" spans="1:11" ht="15" customHeight="1">
      <c r="A188" s="1">
        <v>103</v>
      </c>
      <c r="B188" s="450"/>
      <c r="C188" s="450"/>
      <c r="D188" s="216"/>
      <c r="E188" s="115"/>
      <c r="F188" s="115"/>
      <c r="G188" s="115"/>
      <c r="H188" s="116"/>
      <c r="I188" s="117"/>
      <c r="J188" s="37" t="str">
        <f t="shared" si="10"/>
        <v> </v>
      </c>
      <c r="K188" s="37" t="str">
        <f t="shared" si="11"/>
        <v> </v>
      </c>
    </row>
    <row r="189" spans="1:11" ht="15.75" customHeight="1">
      <c r="A189" s="2">
        <v>104</v>
      </c>
      <c r="B189" s="450"/>
      <c r="C189" s="450"/>
      <c r="D189" s="216"/>
      <c r="E189" s="115"/>
      <c r="F189" s="115"/>
      <c r="G189" s="115"/>
      <c r="H189" s="116"/>
      <c r="I189" s="117"/>
      <c r="J189" s="37" t="str">
        <f t="shared" si="10"/>
        <v> </v>
      </c>
      <c r="K189" s="37" t="str">
        <f t="shared" si="11"/>
        <v> </v>
      </c>
    </row>
    <row r="190" spans="1:11" ht="15" customHeight="1">
      <c r="A190" s="1">
        <v>105</v>
      </c>
      <c r="B190" s="450"/>
      <c r="C190" s="450"/>
      <c r="D190" s="216"/>
      <c r="E190" s="115"/>
      <c r="F190" s="115"/>
      <c r="G190" s="115"/>
      <c r="H190" s="116"/>
      <c r="I190" s="117"/>
      <c r="J190" s="37" t="str">
        <f t="shared" si="10"/>
        <v> </v>
      </c>
      <c r="K190" s="37" t="str">
        <f t="shared" si="11"/>
        <v> </v>
      </c>
    </row>
    <row r="191" spans="1:11" ht="15.75" customHeight="1">
      <c r="A191" s="2">
        <v>106</v>
      </c>
      <c r="B191" s="450"/>
      <c r="C191" s="450"/>
      <c r="D191" s="216"/>
      <c r="E191" s="115"/>
      <c r="F191" s="115"/>
      <c r="G191" s="115"/>
      <c r="H191" s="116"/>
      <c r="I191" s="117"/>
      <c r="J191" s="37" t="str">
        <f t="shared" si="10"/>
        <v> </v>
      </c>
      <c r="K191" s="37" t="str">
        <f t="shared" si="11"/>
        <v> </v>
      </c>
    </row>
    <row r="192" spans="1:11" ht="15" customHeight="1">
      <c r="A192" s="1">
        <v>107</v>
      </c>
      <c r="B192" s="450"/>
      <c r="C192" s="450"/>
      <c r="D192" s="216"/>
      <c r="E192" s="115"/>
      <c r="F192" s="115"/>
      <c r="G192" s="115"/>
      <c r="H192" s="116"/>
      <c r="I192" s="117"/>
      <c r="J192" s="37" t="str">
        <f t="shared" si="10"/>
        <v> </v>
      </c>
      <c r="K192" s="37" t="str">
        <f t="shared" si="11"/>
        <v> </v>
      </c>
    </row>
    <row r="193" spans="1:11" ht="15.75" customHeight="1">
      <c r="A193" s="2">
        <v>108</v>
      </c>
      <c r="B193" s="450"/>
      <c r="C193" s="450"/>
      <c r="D193" s="216"/>
      <c r="E193" s="115"/>
      <c r="F193" s="115"/>
      <c r="G193" s="115"/>
      <c r="H193" s="116"/>
      <c r="I193" s="117"/>
      <c r="J193" s="37" t="str">
        <f t="shared" si="10"/>
        <v> </v>
      </c>
      <c r="K193" s="37" t="str">
        <f t="shared" si="11"/>
        <v> </v>
      </c>
    </row>
    <row r="194" spans="1:11" ht="15" customHeight="1">
      <c r="A194" s="1">
        <v>109</v>
      </c>
      <c r="B194" s="450"/>
      <c r="C194" s="450"/>
      <c r="D194" s="216"/>
      <c r="E194" s="115"/>
      <c r="F194" s="115"/>
      <c r="G194" s="115"/>
      <c r="H194" s="116"/>
      <c r="I194" s="117"/>
      <c r="J194" s="37" t="str">
        <f t="shared" si="10"/>
        <v> </v>
      </c>
      <c r="K194" s="37" t="str">
        <f t="shared" si="11"/>
        <v> </v>
      </c>
    </row>
    <row r="195" spans="1:11" ht="15.75" customHeight="1">
      <c r="A195" s="2">
        <v>110</v>
      </c>
      <c r="B195" s="450"/>
      <c r="C195" s="450"/>
      <c r="D195" s="216"/>
      <c r="E195" s="115"/>
      <c r="F195" s="115"/>
      <c r="G195" s="115"/>
      <c r="H195" s="116"/>
      <c r="I195" s="117"/>
      <c r="J195" s="37" t="str">
        <f t="shared" si="10"/>
        <v> </v>
      </c>
      <c r="K195" s="37" t="str">
        <f t="shared" si="11"/>
        <v> </v>
      </c>
    </row>
    <row r="196" spans="1:11" ht="15" customHeight="1">
      <c r="A196" s="1">
        <v>111</v>
      </c>
      <c r="B196" s="450"/>
      <c r="C196" s="450"/>
      <c r="D196" s="216"/>
      <c r="E196" s="115"/>
      <c r="F196" s="115"/>
      <c r="G196" s="115"/>
      <c r="H196" s="116"/>
      <c r="I196" s="117"/>
      <c r="J196" s="37" t="str">
        <f t="shared" si="10"/>
        <v> </v>
      </c>
      <c r="K196" s="37" t="str">
        <f t="shared" si="11"/>
        <v> </v>
      </c>
    </row>
    <row r="197" spans="1:11" ht="15.75" customHeight="1">
      <c r="A197" s="2">
        <v>112</v>
      </c>
      <c r="B197" s="450"/>
      <c r="C197" s="450"/>
      <c r="D197" s="216"/>
      <c r="E197" s="115"/>
      <c r="F197" s="115"/>
      <c r="G197" s="115"/>
      <c r="H197" s="116"/>
      <c r="I197" s="117"/>
      <c r="J197" s="37" t="str">
        <f t="shared" si="10"/>
        <v> </v>
      </c>
      <c r="K197" s="37" t="str">
        <f t="shared" si="11"/>
        <v> </v>
      </c>
    </row>
    <row r="198" spans="1:11" ht="15" customHeight="1">
      <c r="A198" s="1">
        <v>113</v>
      </c>
      <c r="B198" s="450"/>
      <c r="C198" s="450"/>
      <c r="D198" s="216"/>
      <c r="E198" s="115"/>
      <c r="F198" s="115"/>
      <c r="G198" s="115"/>
      <c r="H198" s="116"/>
      <c r="I198" s="117"/>
      <c r="J198" s="37" t="str">
        <f t="shared" si="10"/>
        <v> </v>
      </c>
      <c r="K198" s="37" t="str">
        <f t="shared" si="11"/>
        <v> </v>
      </c>
    </row>
    <row r="199" spans="1:11" ht="15.75" customHeight="1">
      <c r="A199" s="2">
        <v>114</v>
      </c>
      <c r="B199" s="450"/>
      <c r="C199" s="450"/>
      <c r="D199" s="216"/>
      <c r="E199" s="115"/>
      <c r="F199" s="115"/>
      <c r="G199" s="115"/>
      <c r="H199" s="116"/>
      <c r="I199" s="117"/>
      <c r="J199" s="37" t="str">
        <f t="shared" si="10"/>
        <v> </v>
      </c>
      <c r="K199" s="37" t="str">
        <f t="shared" si="11"/>
        <v> </v>
      </c>
    </row>
    <row r="200" spans="1:11" ht="15" customHeight="1">
      <c r="A200" s="1">
        <v>115</v>
      </c>
      <c r="B200" s="450"/>
      <c r="C200" s="450"/>
      <c r="D200" s="216"/>
      <c r="E200" s="115"/>
      <c r="F200" s="115"/>
      <c r="G200" s="115"/>
      <c r="H200" s="116"/>
      <c r="I200" s="117"/>
      <c r="J200" s="37" t="str">
        <f t="shared" si="10"/>
        <v> </v>
      </c>
      <c r="K200" s="37" t="str">
        <f t="shared" si="11"/>
        <v> </v>
      </c>
    </row>
    <row r="201" spans="1:11" ht="15.75" customHeight="1">
      <c r="A201" s="2">
        <v>116</v>
      </c>
      <c r="B201" s="450"/>
      <c r="C201" s="450"/>
      <c r="D201" s="216"/>
      <c r="E201" s="115"/>
      <c r="F201" s="115"/>
      <c r="G201" s="115"/>
      <c r="H201" s="116"/>
      <c r="I201" s="117"/>
      <c r="J201" s="37" t="str">
        <f t="shared" si="10"/>
        <v> </v>
      </c>
      <c r="K201" s="37" t="str">
        <f t="shared" si="11"/>
        <v> </v>
      </c>
    </row>
    <row r="202" spans="1:11" ht="15" customHeight="1">
      <c r="A202" s="1">
        <v>117</v>
      </c>
      <c r="B202" s="450"/>
      <c r="C202" s="450"/>
      <c r="D202" s="216"/>
      <c r="E202" s="115"/>
      <c r="F202" s="115"/>
      <c r="G202" s="115"/>
      <c r="H202" s="116"/>
      <c r="I202" s="117"/>
      <c r="J202" s="37" t="str">
        <f t="shared" si="10"/>
        <v> </v>
      </c>
      <c r="K202" s="37" t="str">
        <f t="shared" si="11"/>
        <v> </v>
      </c>
    </row>
    <row r="203" spans="1:11" ht="15.75" customHeight="1">
      <c r="A203" s="2">
        <v>118</v>
      </c>
      <c r="B203" s="450"/>
      <c r="C203" s="450"/>
      <c r="D203" s="216"/>
      <c r="E203" s="115"/>
      <c r="F203" s="115"/>
      <c r="G203" s="115"/>
      <c r="H203" s="116"/>
      <c r="I203" s="117"/>
      <c r="J203" s="37" t="str">
        <f t="shared" si="10"/>
        <v> </v>
      </c>
      <c r="K203" s="37" t="str">
        <f t="shared" si="11"/>
        <v> </v>
      </c>
    </row>
    <row r="204" spans="1:11" ht="15" customHeight="1">
      <c r="A204" s="1">
        <v>119</v>
      </c>
      <c r="B204" s="450"/>
      <c r="C204" s="450"/>
      <c r="D204" s="216"/>
      <c r="E204" s="115"/>
      <c r="F204" s="115"/>
      <c r="G204" s="115"/>
      <c r="H204" s="116"/>
      <c r="I204" s="117"/>
      <c r="J204" s="37" t="str">
        <f t="shared" si="10"/>
        <v> </v>
      </c>
      <c r="K204" s="37" t="str">
        <f t="shared" si="11"/>
        <v> </v>
      </c>
    </row>
    <row r="205" spans="1:11" ht="15.75" customHeight="1">
      <c r="A205" s="2">
        <v>120</v>
      </c>
      <c r="B205" s="451"/>
      <c r="C205" s="451"/>
      <c r="D205" s="217"/>
      <c r="E205" s="118"/>
      <c r="F205" s="118"/>
      <c r="G205" s="118"/>
      <c r="H205" s="119"/>
      <c r="I205" s="120"/>
      <c r="J205" s="37" t="str">
        <f t="shared" si="10"/>
        <v> </v>
      </c>
      <c r="K205" s="37" t="str">
        <f t="shared" si="11"/>
        <v> </v>
      </c>
    </row>
    <row r="206" spans="1:9" ht="30.75" customHeight="1">
      <c r="A206" s="452"/>
      <c r="B206" s="452"/>
      <c r="C206" s="452"/>
      <c r="D206" s="452"/>
      <c r="E206" s="452"/>
      <c r="F206" s="39"/>
      <c r="G206" s="221" t="s">
        <v>145</v>
      </c>
      <c r="H206" s="40">
        <f>SUM(H186:H205)+H171</f>
        <v>0</v>
      </c>
      <c r="I206" s="58"/>
    </row>
    <row r="207" spans="1:9" ht="15" customHeight="1">
      <c r="A207" s="45"/>
      <c r="B207" s="45"/>
      <c r="C207" s="45"/>
      <c r="D207" s="45"/>
      <c r="E207" s="45"/>
      <c r="F207" s="45"/>
      <c r="G207" s="45"/>
      <c r="H207" s="45"/>
      <c r="I207" s="45"/>
    </row>
    <row r="208" spans="1:11" ht="15" customHeight="1">
      <c r="A208" s="394" t="s">
        <v>125</v>
      </c>
      <c r="B208" s="394"/>
      <c r="C208" s="394"/>
      <c r="D208" s="394"/>
      <c r="E208" s="394"/>
      <c r="F208" s="394"/>
      <c r="G208" s="394"/>
      <c r="H208" s="394"/>
      <c r="I208" s="394"/>
      <c r="J208" s="394"/>
      <c r="K208" s="394"/>
    </row>
    <row r="209" spans="1:11" ht="15" customHeight="1">
      <c r="A209" s="215"/>
      <c r="B209" s="215"/>
      <c r="C209" s="215"/>
      <c r="D209" s="215"/>
      <c r="E209" s="215"/>
      <c r="F209" s="215"/>
      <c r="G209" s="215"/>
      <c r="H209" s="215"/>
      <c r="I209" s="215"/>
      <c r="J209" s="215"/>
      <c r="K209" s="215"/>
    </row>
    <row r="210" ht="15" customHeight="1">
      <c r="A210" s="49"/>
    </row>
    <row r="211" spans="1:8" ht="15" customHeight="1">
      <c r="A211" s="218" t="s">
        <v>65</v>
      </c>
      <c r="D211" s="218" t="s">
        <v>66</v>
      </c>
      <c r="E211" s="218" t="s">
        <v>67</v>
      </c>
      <c r="F211" s="218"/>
      <c r="H211" s="70" t="s">
        <v>82</v>
      </c>
    </row>
    <row r="213" spans="1:9" ht="15.75" customHeight="1">
      <c r="A213" s="324" t="s">
        <v>136</v>
      </c>
      <c r="B213" s="324"/>
      <c r="C213" s="324"/>
      <c r="D213" s="324"/>
      <c r="E213" s="324"/>
      <c r="F213" s="324"/>
      <c r="G213" s="324"/>
      <c r="H213" s="324"/>
      <c r="I213" s="324"/>
    </row>
    <row r="214" spans="1:9" ht="15" customHeight="1">
      <c r="A214" s="66"/>
      <c r="B214" s="66"/>
      <c r="C214" s="66"/>
      <c r="D214" s="72">
        <f>'proje ve personel bilgileri'!$B$11</f>
        <v>1</v>
      </c>
      <c r="E214" s="163" t="s">
        <v>235</v>
      </c>
      <c r="F214" s="66"/>
      <c r="G214" s="66"/>
      <c r="H214" s="66"/>
      <c r="I214" s="66"/>
    </row>
    <row r="215" ht="18.75" customHeight="1">
      <c r="I215" s="4" t="s">
        <v>137</v>
      </c>
    </row>
    <row r="216" spans="1:9" ht="15.75" customHeight="1">
      <c r="A216" s="327" t="s">
        <v>2</v>
      </c>
      <c r="B216" s="328"/>
      <c r="C216" s="454">
        <f>'proje ve personel bilgileri'!$B$2</f>
        <v>0</v>
      </c>
      <c r="D216" s="455"/>
      <c r="E216" s="455"/>
      <c r="F216" s="455"/>
      <c r="G216" s="455"/>
      <c r="H216" s="455"/>
      <c r="I216" s="456"/>
    </row>
    <row r="217" spans="1:9" ht="15.75" customHeight="1">
      <c r="A217" s="327" t="s">
        <v>138</v>
      </c>
      <c r="B217" s="328"/>
      <c r="C217" s="329">
        <f>'proje ve personel bilgileri'!$B$3</f>
        <v>0</v>
      </c>
      <c r="D217" s="330"/>
      <c r="E217" s="330"/>
      <c r="F217" s="330"/>
      <c r="G217" s="330"/>
      <c r="H217" s="330"/>
      <c r="I217" s="331"/>
    </row>
    <row r="218" spans="1:9" ht="31.5" customHeight="1">
      <c r="A218" s="413" t="s">
        <v>51</v>
      </c>
      <c r="B218" s="314" t="s">
        <v>139</v>
      </c>
      <c r="C218" s="315"/>
      <c r="D218" s="413" t="s">
        <v>140</v>
      </c>
      <c r="E218" s="413" t="s">
        <v>141</v>
      </c>
      <c r="F218" s="438" t="s">
        <v>142</v>
      </c>
      <c r="G218" s="449"/>
      <c r="H218" s="413" t="s">
        <v>143</v>
      </c>
      <c r="I218" s="413" t="s">
        <v>132</v>
      </c>
    </row>
    <row r="219" spans="1:9" ht="15" customHeight="1">
      <c r="A219" s="414"/>
      <c r="B219" s="319" t="s">
        <v>144</v>
      </c>
      <c r="C219" s="320"/>
      <c r="D219" s="414"/>
      <c r="E219" s="414"/>
      <c r="F219" s="413" t="s">
        <v>133</v>
      </c>
      <c r="G219" s="315" t="s">
        <v>134</v>
      </c>
      <c r="H219" s="414"/>
      <c r="I219" s="414"/>
    </row>
    <row r="220" spans="1:9" ht="15.75" customHeight="1">
      <c r="A220" s="414"/>
      <c r="B220" s="319" t="s">
        <v>51</v>
      </c>
      <c r="C220" s="320"/>
      <c r="D220" s="414"/>
      <c r="E220" s="414"/>
      <c r="F220" s="436"/>
      <c r="G220" s="380"/>
      <c r="H220" s="414"/>
      <c r="I220" s="414"/>
    </row>
    <row r="221" spans="1:11" ht="15" customHeight="1">
      <c r="A221" s="1">
        <v>121</v>
      </c>
      <c r="B221" s="453"/>
      <c r="C221" s="453"/>
      <c r="D221" s="219"/>
      <c r="E221" s="112"/>
      <c r="F221" s="112"/>
      <c r="G221" s="112"/>
      <c r="H221" s="113"/>
      <c r="I221" s="114"/>
      <c r="J221" s="37" t="str">
        <f aca="true" t="shared" si="12" ref="J221:J240">IF(H221&lt;&gt;0,(IF(I221=0,"KDV'li Tutar Zorunlu"," "))," ")</f>
        <v> </v>
      </c>
      <c r="K221" s="37" t="str">
        <f aca="true" t="shared" si="13" ref="K221:K240">IF(H221&lt;&gt;0,(IF(F221=0,"Tarih Numara Zorunlu"," "))," ")</f>
        <v> </v>
      </c>
    </row>
    <row r="222" spans="1:11" ht="15.75" customHeight="1">
      <c r="A222" s="2">
        <v>122</v>
      </c>
      <c r="B222" s="450"/>
      <c r="C222" s="450"/>
      <c r="D222" s="216"/>
      <c r="E222" s="115"/>
      <c r="F222" s="115"/>
      <c r="G222" s="115"/>
      <c r="H222" s="116"/>
      <c r="I222" s="117"/>
      <c r="J222" s="37" t="str">
        <f t="shared" si="12"/>
        <v> </v>
      </c>
      <c r="K222" s="37" t="str">
        <f t="shared" si="13"/>
        <v> </v>
      </c>
    </row>
    <row r="223" spans="1:11" ht="15" customHeight="1">
      <c r="A223" s="1">
        <v>123</v>
      </c>
      <c r="B223" s="450"/>
      <c r="C223" s="450"/>
      <c r="D223" s="216"/>
      <c r="E223" s="115"/>
      <c r="F223" s="115"/>
      <c r="G223" s="115"/>
      <c r="H223" s="116"/>
      <c r="I223" s="117"/>
      <c r="J223" s="37" t="str">
        <f t="shared" si="12"/>
        <v> </v>
      </c>
      <c r="K223" s="37" t="str">
        <f t="shared" si="13"/>
        <v> </v>
      </c>
    </row>
    <row r="224" spans="1:11" ht="15.75" customHeight="1">
      <c r="A224" s="2">
        <v>124</v>
      </c>
      <c r="B224" s="450"/>
      <c r="C224" s="450"/>
      <c r="D224" s="216"/>
      <c r="E224" s="115"/>
      <c r="F224" s="115"/>
      <c r="G224" s="115"/>
      <c r="H224" s="116"/>
      <c r="I224" s="117"/>
      <c r="J224" s="37" t="str">
        <f t="shared" si="12"/>
        <v> </v>
      </c>
      <c r="K224" s="37" t="str">
        <f t="shared" si="13"/>
        <v> </v>
      </c>
    </row>
    <row r="225" spans="1:11" ht="15" customHeight="1">
      <c r="A225" s="1">
        <v>125</v>
      </c>
      <c r="B225" s="450"/>
      <c r="C225" s="450"/>
      <c r="D225" s="216"/>
      <c r="E225" s="115"/>
      <c r="F225" s="115"/>
      <c r="G225" s="115"/>
      <c r="H225" s="116"/>
      <c r="I225" s="117"/>
      <c r="J225" s="37" t="str">
        <f t="shared" si="12"/>
        <v> </v>
      </c>
      <c r="K225" s="37" t="str">
        <f t="shared" si="13"/>
        <v> </v>
      </c>
    </row>
    <row r="226" spans="1:11" ht="15.75" customHeight="1">
      <c r="A226" s="2">
        <v>126</v>
      </c>
      <c r="B226" s="450"/>
      <c r="C226" s="450"/>
      <c r="D226" s="216"/>
      <c r="E226" s="115"/>
      <c r="F226" s="115"/>
      <c r="G226" s="115"/>
      <c r="H226" s="116"/>
      <c r="I226" s="117"/>
      <c r="J226" s="37" t="str">
        <f t="shared" si="12"/>
        <v> </v>
      </c>
      <c r="K226" s="37" t="str">
        <f t="shared" si="13"/>
        <v> </v>
      </c>
    </row>
    <row r="227" spans="1:11" ht="15" customHeight="1">
      <c r="A227" s="1">
        <v>127</v>
      </c>
      <c r="B227" s="450"/>
      <c r="C227" s="450"/>
      <c r="D227" s="216"/>
      <c r="E227" s="115"/>
      <c r="F227" s="115"/>
      <c r="G227" s="115"/>
      <c r="H227" s="116"/>
      <c r="I227" s="117"/>
      <c r="J227" s="37" t="str">
        <f t="shared" si="12"/>
        <v> </v>
      </c>
      <c r="K227" s="37" t="str">
        <f t="shared" si="13"/>
        <v> </v>
      </c>
    </row>
    <row r="228" spans="1:11" ht="15.75" customHeight="1">
      <c r="A228" s="2">
        <v>128</v>
      </c>
      <c r="B228" s="450"/>
      <c r="C228" s="450"/>
      <c r="D228" s="216"/>
      <c r="E228" s="115"/>
      <c r="F228" s="115"/>
      <c r="G228" s="115"/>
      <c r="H228" s="116"/>
      <c r="I228" s="117"/>
      <c r="J228" s="37" t="str">
        <f t="shared" si="12"/>
        <v> </v>
      </c>
      <c r="K228" s="37" t="str">
        <f t="shared" si="13"/>
        <v> </v>
      </c>
    </row>
    <row r="229" spans="1:11" ht="15" customHeight="1">
      <c r="A229" s="1">
        <v>129</v>
      </c>
      <c r="B229" s="450"/>
      <c r="C229" s="450"/>
      <c r="D229" s="216"/>
      <c r="E229" s="115"/>
      <c r="F229" s="115"/>
      <c r="G229" s="115"/>
      <c r="H229" s="116"/>
      <c r="I229" s="117"/>
      <c r="J229" s="37" t="str">
        <f t="shared" si="12"/>
        <v> </v>
      </c>
      <c r="K229" s="37" t="str">
        <f t="shared" si="13"/>
        <v> </v>
      </c>
    </row>
    <row r="230" spans="1:11" ht="15.75" customHeight="1">
      <c r="A230" s="2">
        <v>130</v>
      </c>
      <c r="B230" s="450"/>
      <c r="C230" s="450"/>
      <c r="D230" s="216"/>
      <c r="E230" s="115"/>
      <c r="F230" s="115"/>
      <c r="G230" s="115"/>
      <c r="H230" s="116"/>
      <c r="I230" s="117"/>
      <c r="J230" s="37" t="str">
        <f t="shared" si="12"/>
        <v> </v>
      </c>
      <c r="K230" s="37" t="str">
        <f t="shared" si="13"/>
        <v> </v>
      </c>
    </row>
    <row r="231" spans="1:11" ht="15" customHeight="1">
      <c r="A231" s="1">
        <v>131</v>
      </c>
      <c r="B231" s="450"/>
      <c r="C231" s="450"/>
      <c r="D231" s="216"/>
      <c r="E231" s="115"/>
      <c r="F231" s="115"/>
      <c r="G231" s="115"/>
      <c r="H231" s="116"/>
      <c r="I231" s="117"/>
      <c r="J231" s="37" t="str">
        <f t="shared" si="12"/>
        <v> </v>
      </c>
      <c r="K231" s="37" t="str">
        <f t="shared" si="13"/>
        <v> </v>
      </c>
    </row>
    <row r="232" spans="1:11" ht="15.75" customHeight="1">
      <c r="A232" s="2">
        <v>132</v>
      </c>
      <c r="B232" s="450"/>
      <c r="C232" s="450"/>
      <c r="D232" s="216"/>
      <c r="E232" s="115"/>
      <c r="F232" s="115"/>
      <c r="G232" s="115"/>
      <c r="H232" s="116"/>
      <c r="I232" s="117"/>
      <c r="J232" s="37" t="str">
        <f t="shared" si="12"/>
        <v> </v>
      </c>
      <c r="K232" s="37" t="str">
        <f t="shared" si="13"/>
        <v> </v>
      </c>
    </row>
    <row r="233" spans="1:11" ht="15" customHeight="1">
      <c r="A233" s="1">
        <v>133</v>
      </c>
      <c r="B233" s="450"/>
      <c r="C233" s="450"/>
      <c r="D233" s="216"/>
      <c r="E233" s="115"/>
      <c r="F233" s="115"/>
      <c r="G233" s="115"/>
      <c r="H233" s="116"/>
      <c r="I233" s="117"/>
      <c r="J233" s="37" t="str">
        <f t="shared" si="12"/>
        <v> </v>
      </c>
      <c r="K233" s="37" t="str">
        <f t="shared" si="13"/>
        <v> </v>
      </c>
    </row>
    <row r="234" spans="1:11" ht="15.75" customHeight="1">
      <c r="A234" s="2">
        <v>134</v>
      </c>
      <c r="B234" s="450"/>
      <c r="C234" s="450"/>
      <c r="D234" s="216"/>
      <c r="E234" s="115"/>
      <c r="F234" s="115"/>
      <c r="G234" s="115"/>
      <c r="H234" s="116"/>
      <c r="I234" s="117"/>
      <c r="J234" s="37" t="str">
        <f t="shared" si="12"/>
        <v> </v>
      </c>
      <c r="K234" s="37" t="str">
        <f t="shared" si="13"/>
        <v> </v>
      </c>
    </row>
    <row r="235" spans="1:11" ht="15" customHeight="1">
      <c r="A235" s="1">
        <v>135</v>
      </c>
      <c r="B235" s="450"/>
      <c r="C235" s="450"/>
      <c r="D235" s="216"/>
      <c r="E235" s="115"/>
      <c r="F235" s="115"/>
      <c r="G235" s="115"/>
      <c r="H235" s="116"/>
      <c r="I235" s="117"/>
      <c r="J235" s="37" t="str">
        <f t="shared" si="12"/>
        <v> </v>
      </c>
      <c r="K235" s="37" t="str">
        <f t="shared" si="13"/>
        <v> </v>
      </c>
    </row>
    <row r="236" spans="1:11" ht="15.75" customHeight="1">
      <c r="A236" s="2">
        <v>136</v>
      </c>
      <c r="B236" s="450"/>
      <c r="C236" s="450"/>
      <c r="D236" s="216"/>
      <c r="E236" s="115"/>
      <c r="F236" s="115"/>
      <c r="G236" s="115"/>
      <c r="H236" s="116"/>
      <c r="I236" s="117"/>
      <c r="J236" s="37" t="str">
        <f t="shared" si="12"/>
        <v> </v>
      </c>
      <c r="K236" s="37" t="str">
        <f t="shared" si="13"/>
        <v> </v>
      </c>
    </row>
    <row r="237" spans="1:11" ht="15" customHeight="1">
      <c r="A237" s="1">
        <v>137</v>
      </c>
      <c r="B237" s="450"/>
      <c r="C237" s="450"/>
      <c r="D237" s="216"/>
      <c r="E237" s="115"/>
      <c r="F237" s="115"/>
      <c r="G237" s="115"/>
      <c r="H237" s="116"/>
      <c r="I237" s="117"/>
      <c r="J237" s="37" t="str">
        <f t="shared" si="12"/>
        <v> </v>
      </c>
      <c r="K237" s="37" t="str">
        <f t="shared" si="13"/>
        <v> </v>
      </c>
    </row>
    <row r="238" spans="1:11" ht="15.75" customHeight="1">
      <c r="A238" s="2">
        <v>138</v>
      </c>
      <c r="B238" s="450"/>
      <c r="C238" s="450"/>
      <c r="D238" s="216"/>
      <c r="E238" s="115"/>
      <c r="F238" s="115"/>
      <c r="G238" s="115"/>
      <c r="H238" s="116"/>
      <c r="I238" s="117"/>
      <c r="J238" s="37" t="str">
        <f t="shared" si="12"/>
        <v> </v>
      </c>
      <c r="K238" s="37" t="str">
        <f t="shared" si="13"/>
        <v> </v>
      </c>
    </row>
    <row r="239" spans="1:11" ht="15" customHeight="1">
      <c r="A239" s="1">
        <v>139</v>
      </c>
      <c r="B239" s="450"/>
      <c r="C239" s="450"/>
      <c r="D239" s="216"/>
      <c r="E239" s="115"/>
      <c r="F239" s="115"/>
      <c r="G239" s="115"/>
      <c r="H239" s="116"/>
      <c r="I239" s="117"/>
      <c r="J239" s="37" t="str">
        <f t="shared" si="12"/>
        <v> </v>
      </c>
      <c r="K239" s="37" t="str">
        <f t="shared" si="13"/>
        <v> </v>
      </c>
    </row>
    <row r="240" spans="1:11" ht="15.75" customHeight="1">
      <c r="A240" s="2">
        <v>140</v>
      </c>
      <c r="B240" s="451"/>
      <c r="C240" s="451"/>
      <c r="D240" s="217"/>
      <c r="E240" s="118"/>
      <c r="F240" s="118"/>
      <c r="G240" s="118"/>
      <c r="H240" s="119"/>
      <c r="I240" s="120"/>
      <c r="J240" s="37" t="str">
        <f t="shared" si="12"/>
        <v> </v>
      </c>
      <c r="K240" s="37" t="str">
        <f t="shared" si="13"/>
        <v> </v>
      </c>
    </row>
    <row r="241" spans="1:9" ht="30.75" customHeight="1">
      <c r="A241" s="452"/>
      <c r="B241" s="452"/>
      <c r="C241" s="452"/>
      <c r="D241" s="452"/>
      <c r="E241" s="452"/>
      <c r="F241" s="39"/>
      <c r="G241" s="221" t="s">
        <v>145</v>
      </c>
      <c r="H241" s="40">
        <f>SUM(H221:H240)+H206</f>
        <v>0</v>
      </c>
      <c r="I241" s="58"/>
    </row>
    <row r="242" spans="1:9" ht="15" customHeight="1">
      <c r="A242" s="45"/>
      <c r="B242" s="45"/>
      <c r="C242" s="45"/>
      <c r="D242" s="45"/>
      <c r="E242" s="45"/>
      <c r="F242" s="45"/>
      <c r="G242" s="45"/>
      <c r="H242" s="45"/>
      <c r="I242" s="45"/>
    </row>
    <row r="243" spans="1:11" ht="15" customHeight="1">
      <c r="A243" s="394" t="s">
        <v>125</v>
      </c>
      <c r="B243" s="394"/>
      <c r="C243" s="394"/>
      <c r="D243" s="394"/>
      <c r="E243" s="394"/>
      <c r="F243" s="394"/>
      <c r="G243" s="394"/>
      <c r="H243" s="394"/>
      <c r="I243" s="394"/>
      <c r="J243" s="394"/>
      <c r="K243" s="394"/>
    </row>
    <row r="244" spans="1:11" ht="15" customHeight="1">
      <c r="A244" s="215"/>
      <c r="B244" s="215"/>
      <c r="C244" s="215"/>
      <c r="D244" s="215"/>
      <c r="E244" s="215"/>
      <c r="F244" s="215"/>
      <c r="G244" s="215"/>
      <c r="H244" s="215"/>
      <c r="I244" s="215"/>
      <c r="J244" s="215"/>
      <c r="K244" s="215"/>
    </row>
    <row r="245" ht="15" customHeight="1">
      <c r="A245" s="49"/>
    </row>
    <row r="246" spans="1:8" ht="15" customHeight="1">
      <c r="A246" s="218" t="s">
        <v>65</v>
      </c>
      <c r="D246" s="218" t="s">
        <v>66</v>
      </c>
      <c r="E246" s="218" t="s">
        <v>67</v>
      </c>
      <c r="F246" s="218"/>
      <c r="H246" s="70" t="s">
        <v>82</v>
      </c>
    </row>
    <row r="248" spans="1:9" ht="15.75" customHeight="1">
      <c r="A248" s="324" t="s">
        <v>136</v>
      </c>
      <c r="B248" s="324"/>
      <c r="C248" s="324"/>
      <c r="D248" s="324"/>
      <c r="E248" s="324"/>
      <c r="F248" s="324"/>
      <c r="G248" s="324"/>
      <c r="H248" s="324"/>
      <c r="I248" s="324"/>
    </row>
    <row r="249" spans="1:9" ht="15" customHeight="1">
      <c r="A249" s="66"/>
      <c r="B249" s="66"/>
      <c r="C249" s="66"/>
      <c r="D249" s="72">
        <f>'proje ve personel bilgileri'!$B$11</f>
        <v>1</v>
      </c>
      <c r="E249" s="163" t="s">
        <v>235</v>
      </c>
      <c r="F249" s="66"/>
      <c r="G249" s="66"/>
      <c r="H249" s="66"/>
      <c r="I249" s="66"/>
    </row>
    <row r="250" ht="18.75" customHeight="1">
      <c r="I250" s="4" t="s">
        <v>137</v>
      </c>
    </row>
    <row r="251" spans="1:9" ht="15.75" customHeight="1">
      <c r="A251" s="327" t="s">
        <v>2</v>
      </c>
      <c r="B251" s="328"/>
      <c r="C251" s="454">
        <f>'proje ve personel bilgileri'!$B$2</f>
        <v>0</v>
      </c>
      <c r="D251" s="455"/>
      <c r="E251" s="455"/>
      <c r="F251" s="455"/>
      <c r="G251" s="455"/>
      <c r="H251" s="455"/>
      <c r="I251" s="456"/>
    </row>
    <row r="252" spans="1:9" ht="15.75" customHeight="1">
      <c r="A252" s="327" t="s">
        <v>138</v>
      </c>
      <c r="B252" s="328"/>
      <c r="C252" s="329">
        <f>'proje ve personel bilgileri'!$B$3</f>
        <v>0</v>
      </c>
      <c r="D252" s="330"/>
      <c r="E252" s="330"/>
      <c r="F252" s="330"/>
      <c r="G252" s="330"/>
      <c r="H252" s="330"/>
      <c r="I252" s="331"/>
    </row>
    <row r="253" spans="1:9" ht="27.75" customHeight="1">
      <c r="A253" s="413" t="s">
        <v>51</v>
      </c>
      <c r="B253" s="314" t="s">
        <v>139</v>
      </c>
      <c r="C253" s="315"/>
      <c r="D253" s="413" t="s">
        <v>140</v>
      </c>
      <c r="E253" s="413" t="s">
        <v>141</v>
      </c>
      <c r="F253" s="438" t="s">
        <v>142</v>
      </c>
      <c r="G253" s="449"/>
      <c r="H253" s="413" t="s">
        <v>143</v>
      </c>
      <c r="I253" s="413" t="s">
        <v>132</v>
      </c>
    </row>
    <row r="254" spans="1:9" ht="15" customHeight="1">
      <c r="A254" s="414"/>
      <c r="B254" s="319" t="s">
        <v>144</v>
      </c>
      <c r="C254" s="320"/>
      <c r="D254" s="414"/>
      <c r="E254" s="414"/>
      <c r="F254" s="413" t="s">
        <v>133</v>
      </c>
      <c r="G254" s="315" t="s">
        <v>134</v>
      </c>
      <c r="H254" s="414"/>
      <c r="I254" s="414"/>
    </row>
    <row r="255" spans="1:9" ht="15.75" customHeight="1">
      <c r="A255" s="414"/>
      <c r="B255" s="319" t="s">
        <v>51</v>
      </c>
      <c r="C255" s="320"/>
      <c r="D255" s="414"/>
      <c r="E255" s="414"/>
      <c r="F255" s="436"/>
      <c r="G255" s="380"/>
      <c r="H255" s="414"/>
      <c r="I255" s="414"/>
    </row>
    <row r="256" spans="1:11" ht="15" customHeight="1">
      <c r="A256" s="1">
        <v>141</v>
      </c>
      <c r="B256" s="453"/>
      <c r="C256" s="453"/>
      <c r="D256" s="219"/>
      <c r="E256" s="112"/>
      <c r="F256" s="112"/>
      <c r="G256" s="112"/>
      <c r="H256" s="113"/>
      <c r="I256" s="114"/>
      <c r="J256" s="37" t="str">
        <f aca="true" t="shared" si="14" ref="J256:J275">IF(H256&lt;&gt;0,(IF(I256=0,"KDV'li Tutar Zorunlu"," "))," ")</f>
        <v> </v>
      </c>
      <c r="K256" s="37" t="str">
        <f aca="true" t="shared" si="15" ref="K256:K275">IF(H256&lt;&gt;0,(IF(F256=0,"Tarih Numara Zorunlu"," "))," ")</f>
        <v> </v>
      </c>
    </row>
    <row r="257" spans="1:11" ht="15.75" customHeight="1">
      <c r="A257" s="2">
        <v>142</v>
      </c>
      <c r="B257" s="450"/>
      <c r="C257" s="450"/>
      <c r="D257" s="216"/>
      <c r="E257" s="115"/>
      <c r="F257" s="115"/>
      <c r="G257" s="115"/>
      <c r="H257" s="116"/>
      <c r="I257" s="117"/>
      <c r="J257" s="37" t="str">
        <f t="shared" si="14"/>
        <v> </v>
      </c>
      <c r="K257" s="37" t="str">
        <f t="shared" si="15"/>
        <v> </v>
      </c>
    </row>
    <row r="258" spans="1:11" ht="15" customHeight="1">
      <c r="A258" s="1">
        <v>143</v>
      </c>
      <c r="B258" s="450"/>
      <c r="C258" s="450"/>
      <c r="D258" s="216"/>
      <c r="E258" s="115"/>
      <c r="F258" s="115"/>
      <c r="G258" s="115"/>
      <c r="H258" s="116"/>
      <c r="I258" s="117"/>
      <c r="J258" s="37" t="str">
        <f t="shared" si="14"/>
        <v> </v>
      </c>
      <c r="K258" s="37" t="str">
        <f t="shared" si="15"/>
        <v> </v>
      </c>
    </row>
    <row r="259" spans="1:11" ht="15.75" customHeight="1">
      <c r="A259" s="2">
        <v>144</v>
      </c>
      <c r="B259" s="450"/>
      <c r="C259" s="450"/>
      <c r="D259" s="216"/>
      <c r="E259" s="115"/>
      <c r="F259" s="115"/>
      <c r="G259" s="115"/>
      <c r="H259" s="116"/>
      <c r="I259" s="117"/>
      <c r="J259" s="37" t="str">
        <f t="shared" si="14"/>
        <v> </v>
      </c>
      <c r="K259" s="37" t="str">
        <f t="shared" si="15"/>
        <v> </v>
      </c>
    </row>
    <row r="260" spans="1:11" ht="15" customHeight="1">
      <c r="A260" s="1">
        <v>145</v>
      </c>
      <c r="B260" s="450"/>
      <c r="C260" s="450"/>
      <c r="D260" s="216"/>
      <c r="E260" s="115"/>
      <c r="F260" s="115"/>
      <c r="G260" s="115"/>
      <c r="H260" s="116"/>
      <c r="I260" s="117"/>
      <c r="J260" s="37" t="str">
        <f t="shared" si="14"/>
        <v> </v>
      </c>
      <c r="K260" s="37" t="str">
        <f t="shared" si="15"/>
        <v> </v>
      </c>
    </row>
    <row r="261" spans="1:11" ht="15.75" customHeight="1">
      <c r="A261" s="2">
        <v>146</v>
      </c>
      <c r="B261" s="450"/>
      <c r="C261" s="450"/>
      <c r="D261" s="216"/>
      <c r="E261" s="115"/>
      <c r="F261" s="115"/>
      <c r="G261" s="115"/>
      <c r="H261" s="116"/>
      <c r="I261" s="117"/>
      <c r="J261" s="37" t="str">
        <f t="shared" si="14"/>
        <v> </v>
      </c>
      <c r="K261" s="37" t="str">
        <f t="shared" si="15"/>
        <v> </v>
      </c>
    </row>
    <row r="262" spans="1:11" ht="15" customHeight="1">
      <c r="A262" s="1">
        <v>147</v>
      </c>
      <c r="B262" s="450"/>
      <c r="C262" s="450"/>
      <c r="D262" s="216"/>
      <c r="E262" s="115"/>
      <c r="F262" s="115"/>
      <c r="G262" s="115"/>
      <c r="H262" s="116"/>
      <c r="I262" s="117"/>
      <c r="J262" s="37" t="str">
        <f t="shared" si="14"/>
        <v> </v>
      </c>
      <c r="K262" s="37" t="str">
        <f t="shared" si="15"/>
        <v> </v>
      </c>
    </row>
    <row r="263" spans="1:11" ht="15.75" customHeight="1">
      <c r="A263" s="2">
        <v>148</v>
      </c>
      <c r="B263" s="450"/>
      <c r="C263" s="450"/>
      <c r="D263" s="216"/>
      <c r="E263" s="115"/>
      <c r="F263" s="115"/>
      <c r="G263" s="115"/>
      <c r="H263" s="116"/>
      <c r="I263" s="117"/>
      <c r="J263" s="37" t="str">
        <f t="shared" si="14"/>
        <v> </v>
      </c>
      <c r="K263" s="37" t="str">
        <f t="shared" si="15"/>
        <v> </v>
      </c>
    </row>
    <row r="264" spans="1:11" ht="15" customHeight="1">
      <c r="A264" s="1">
        <v>149</v>
      </c>
      <c r="B264" s="450"/>
      <c r="C264" s="450"/>
      <c r="D264" s="216"/>
      <c r="E264" s="115"/>
      <c r="F264" s="115"/>
      <c r="G264" s="115"/>
      <c r="H264" s="116"/>
      <c r="I264" s="117"/>
      <c r="J264" s="37" t="str">
        <f t="shared" si="14"/>
        <v> </v>
      </c>
      <c r="K264" s="37" t="str">
        <f t="shared" si="15"/>
        <v> </v>
      </c>
    </row>
    <row r="265" spans="1:11" ht="15.75" customHeight="1">
      <c r="A265" s="2">
        <v>150</v>
      </c>
      <c r="B265" s="450"/>
      <c r="C265" s="450"/>
      <c r="D265" s="216"/>
      <c r="E265" s="115"/>
      <c r="F265" s="115"/>
      <c r="G265" s="115"/>
      <c r="H265" s="116"/>
      <c r="I265" s="117"/>
      <c r="J265" s="37" t="str">
        <f t="shared" si="14"/>
        <v> </v>
      </c>
      <c r="K265" s="37" t="str">
        <f t="shared" si="15"/>
        <v> </v>
      </c>
    </row>
    <row r="266" spans="1:11" ht="15" customHeight="1">
      <c r="A266" s="1">
        <v>151</v>
      </c>
      <c r="B266" s="450"/>
      <c r="C266" s="450"/>
      <c r="D266" s="216"/>
      <c r="E266" s="115"/>
      <c r="F266" s="115"/>
      <c r="G266" s="115"/>
      <c r="H266" s="116"/>
      <c r="I266" s="117"/>
      <c r="J266" s="37" t="str">
        <f t="shared" si="14"/>
        <v> </v>
      </c>
      <c r="K266" s="37" t="str">
        <f t="shared" si="15"/>
        <v> </v>
      </c>
    </row>
    <row r="267" spans="1:11" ht="15.75" customHeight="1">
      <c r="A267" s="2">
        <v>152</v>
      </c>
      <c r="B267" s="450"/>
      <c r="C267" s="450"/>
      <c r="D267" s="216"/>
      <c r="E267" s="115"/>
      <c r="F267" s="115"/>
      <c r="G267" s="115"/>
      <c r="H267" s="116"/>
      <c r="I267" s="117"/>
      <c r="J267" s="37" t="str">
        <f t="shared" si="14"/>
        <v> </v>
      </c>
      <c r="K267" s="37" t="str">
        <f t="shared" si="15"/>
        <v> </v>
      </c>
    </row>
    <row r="268" spans="1:11" ht="15" customHeight="1">
      <c r="A268" s="1">
        <v>153</v>
      </c>
      <c r="B268" s="450"/>
      <c r="C268" s="450"/>
      <c r="D268" s="216"/>
      <c r="E268" s="115"/>
      <c r="F268" s="115"/>
      <c r="G268" s="115"/>
      <c r="H268" s="116"/>
      <c r="I268" s="117"/>
      <c r="J268" s="37" t="str">
        <f t="shared" si="14"/>
        <v> </v>
      </c>
      <c r="K268" s="37" t="str">
        <f t="shared" si="15"/>
        <v> </v>
      </c>
    </row>
    <row r="269" spans="1:11" ht="15.75" customHeight="1">
      <c r="A269" s="2">
        <v>154</v>
      </c>
      <c r="B269" s="450"/>
      <c r="C269" s="450"/>
      <c r="D269" s="216"/>
      <c r="E269" s="115"/>
      <c r="F269" s="115"/>
      <c r="G269" s="115"/>
      <c r="H269" s="116"/>
      <c r="I269" s="117"/>
      <c r="J269" s="37" t="str">
        <f t="shared" si="14"/>
        <v> </v>
      </c>
      <c r="K269" s="37" t="str">
        <f t="shared" si="15"/>
        <v> </v>
      </c>
    </row>
    <row r="270" spans="1:11" ht="15" customHeight="1">
      <c r="A270" s="1">
        <v>155</v>
      </c>
      <c r="B270" s="450"/>
      <c r="C270" s="450"/>
      <c r="D270" s="216"/>
      <c r="E270" s="115"/>
      <c r="F270" s="115"/>
      <c r="G270" s="115"/>
      <c r="H270" s="116"/>
      <c r="I270" s="117"/>
      <c r="J270" s="37" t="str">
        <f t="shared" si="14"/>
        <v> </v>
      </c>
      <c r="K270" s="37" t="str">
        <f t="shared" si="15"/>
        <v> </v>
      </c>
    </row>
    <row r="271" spans="1:11" ht="15.75" customHeight="1">
      <c r="A271" s="2">
        <v>156</v>
      </c>
      <c r="B271" s="450"/>
      <c r="C271" s="450"/>
      <c r="D271" s="216"/>
      <c r="E271" s="115"/>
      <c r="F271" s="115"/>
      <c r="G271" s="115"/>
      <c r="H271" s="116"/>
      <c r="I271" s="117"/>
      <c r="J271" s="37" t="str">
        <f t="shared" si="14"/>
        <v> </v>
      </c>
      <c r="K271" s="37" t="str">
        <f t="shared" si="15"/>
        <v> </v>
      </c>
    </row>
    <row r="272" spans="1:11" ht="15" customHeight="1">
      <c r="A272" s="1">
        <v>157</v>
      </c>
      <c r="B272" s="450"/>
      <c r="C272" s="450"/>
      <c r="D272" s="216"/>
      <c r="E272" s="115"/>
      <c r="F272" s="115"/>
      <c r="G272" s="115"/>
      <c r="H272" s="116"/>
      <c r="I272" s="117"/>
      <c r="J272" s="37" t="str">
        <f t="shared" si="14"/>
        <v> </v>
      </c>
      <c r="K272" s="37" t="str">
        <f t="shared" si="15"/>
        <v> </v>
      </c>
    </row>
    <row r="273" spans="1:11" ht="15.75" customHeight="1">
      <c r="A273" s="2">
        <v>158</v>
      </c>
      <c r="B273" s="450"/>
      <c r="C273" s="450"/>
      <c r="D273" s="216"/>
      <c r="E273" s="115"/>
      <c r="F273" s="115"/>
      <c r="G273" s="115"/>
      <c r="H273" s="116"/>
      <c r="I273" s="117"/>
      <c r="J273" s="37" t="str">
        <f t="shared" si="14"/>
        <v> </v>
      </c>
      <c r="K273" s="37" t="str">
        <f t="shared" si="15"/>
        <v> </v>
      </c>
    </row>
    <row r="274" spans="1:11" ht="15" customHeight="1">
      <c r="A274" s="1">
        <v>159</v>
      </c>
      <c r="B274" s="450"/>
      <c r="C274" s="450"/>
      <c r="D274" s="216"/>
      <c r="E274" s="115"/>
      <c r="F274" s="115"/>
      <c r="G274" s="115"/>
      <c r="H274" s="116"/>
      <c r="I274" s="117"/>
      <c r="J274" s="37" t="str">
        <f t="shared" si="14"/>
        <v> </v>
      </c>
      <c r="K274" s="37" t="str">
        <f t="shared" si="15"/>
        <v> </v>
      </c>
    </row>
    <row r="275" spans="1:11" ht="15.75" customHeight="1">
      <c r="A275" s="2">
        <v>160</v>
      </c>
      <c r="B275" s="451"/>
      <c r="C275" s="451"/>
      <c r="D275" s="217"/>
      <c r="E275" s="118"/>
      <c r="F275" s="118"/>
      <c r="G275" s="118"/>
      <c r="H275" s="119"/>
      <c r="I275" s="120"/>
      <c r="J275" s="37" t="str">
        <f t="shared" si="14"/>
        <v> </v>
      </c>
      <c r="K275" s="37" t="str">
        <f t="shared" si="15"/>
        <v> </v>
      </c>
    </row>
    <row r="276" spans="1:9" ht="30.75" customHeight="1">
      <c r="A276" s="452"/>
      <c r="B276" s="452"/>
      <c r="C276" s="452"/>
      <c r="D276" s="452"/>
      <c r="E276" s="452"/>
      <c r="F276" s="39"/>
      <c r="G276" s="221" t="s">
        <v>145</v>
      </c>
      <c r="H276" s="40">
        <f>SUM(H256:H275)+H241</f>
        <v>0</v>
      </c>
      <c r="I276" s="58"/>
    </row>
    <row r="277" spans="1:9" ht="15" customHeight="1">
      <c r="A277" s="45"/>
      <c r="B277" s="45"/>
      <c r="C277" s="45"/>
      <c r="D277" s="45"/>
      <c r="E277" s="45"/>
      <c r="F277" s="45"/>
      <c r="G277" s="45"/>
      <c r="H277" s="45"/>
      <c r="I277" s="45"/>
    </row>
    <row r="278" spans="1:11" ht="15" customHeight="1">
      <c r="A278" s="394" t="s">
        <v>125</v>
      </c>
      <c r="B278" s="394"/>
      <c r="C278" s="394"/>
      <c r="D278" s="394"/>
      <c r="E278" s="394"/>
      <c r="F278" s="394"/>
      <c r="G278" s="394"/>
      <c r="H278" s="394"/>
      <c r="I278" s="394"/>
      <c r="J278" s="394"/>
      <c r="K278" s="394"/>
    </row>
    <row r="279" spans="1:11" ht="15" customHeight="1">
      <c r="A279" s="215"/>
      <c r="B279" s="215"/>
      <c r="C279" s="215"/>
      <c r="D279" s="215"/>
      <c r="E279" s="215"/>
      <c r="F279" s="215"/>
      <c r="G279" s="215"/>
      <c r="H279" s="215"/>
      <c r="I279" s="215"/>
      <c r="J279" s="215"/>
      <c r="K279" s="215"/>
    </row>
    <row r="280" ht="15" customHeight="1">
      <c r="A280" s="49"/>
    </row>
    <row r="281" spans="1:8" ht="15" customHeight="1">
      <c r="A281" s="218" t="s">
        <v>65</v>
      </c>
      <c r="D281" s="218" t="s">
        <v>66</v>
      </c>
      <c r="E281" s="218" t="s">
        <v>67</v>
      </c>
      <c r="F281" s="218"/>
      <c r="H281" s="70" t="s">
        <v>82</v>
      </c>
    </row>
    <row r="284" spans="1:9" ht="15.75" customHeight="1">
      <c r="A284" s="324" t="s">
        <v>136</v>
      </c>
      <c r="B284" s="324"/>
      <c r="C284" s="324"/>
      <c r="D284" s="324"/>
      <c r="E284" s="324"/>
      <c r="F284" s="324"/>
      <c r="G284" s="324"/>
      <c r="H284" s="324"/>
      <c r="I284" s="324"/>
    </row>
    <row r="285" spans="1:9" ht="15" customHeight="1">
      <c r="A285" s="66"/>
      <c r="B285" s="66"/>
      <c r="C285" s="66"/>
      <c r="D285" s="72">
        <f>'proje ve personel bilgileri'!$B$11</f>
        <v>1</v>
      </c>
      <c r="E285" s="163" t="s">
        <v>235</v>
      </c>
      <c r="F285" s="66"/>
      <c r="G285" s="66"/>
      <c r="H285" s="66"/>
      <c r="I285" s="66"/>
    </row>
    <row r="286" ht="18.75" customHeight="1">
      <c r="I286" s="4" t="s">
        <v>137</v>
      </c>
    </row>
    <row r="287" spans="1:9" ht="15.75" customHeight="1">
      <c r="A287" s="327" t="s">
        <v>2</v>
      </c>
      <c r="B287" s="328"/>
      <c r="C287" s="454">
        <f>'proje ve personel bilgileri'!$B$2</f>
        <v>0</v>
      </c>
      <c r="D287" s="455"/>
      <c r="E287" s="455"/>
      <c r="F287" s="455"/>
      <c r="G287" s="455"/>
      <c r="H287" s="455"/>
      <c r="I287" s="456"/>
    </row>
    <row r="288" spans="1:9" ht="15.75" customHeight="1">
      <c r="A288" s="327" t="s">
        <v>138</v>
      </c>
      <c r="B288" s="328"/>
      <c r="C288" s="329">
        <f>'proje ve personel bilgileri'!$B$3</f>
        <v>0</v>
      </c>
      <c r="D288" s="330"/>
      <c r="E288" s="330"/>
      <c r="F288" s="330"/>
      <c r="G288" s="330"/>
      <c r="H288" s="330"/>
      <c r="I288" s="331"/>
    </row>
    <row r="289" spans="1:9" ht="29.25" customHeight="1">
      <c r="A289" s="413" t="s">
        <v>51</v>
      </c>
      <c r="B289" s="314" t="s">
        <v>139</v>
      </c>
      <c r="C289" s="315"/>
      <c r="D289" s="413" t="s">
        <v>140</v>
      </c>
      <c r="E289" s="413" t="s">
        <v>141</v>
      </c>
      <c r="F289" s="438" t="s">
        <v>142</v>
      </c>
      <c r="G289" s="449"/>
      <c r="H289" s="413" t="s">
        <v>143</v>
      </c>
      <c r="I289" s="413" t="s">
        <v>132</v>
      </c>
    </row>
    <row r="290" spans="1:9" ht="15" customHeight="1">
      <c r="A290" s="414"/>
      <c r="B290" s="319" t="s">
        <v>144</v>
      </c>
      <c r="C290" s="320"/>
      <c r="D290" s="414"/>
      <c r="E290" s="414"/>
      <c r="F290" s="413" t="s">
        <v>133</v>
      </c>
      <c r="G290" s="315" t="s">
        <v>134</v>
      </c>
      <c r="H290" s="414"/>
      <c r="I290" s="414"/>
    </row>
    <row r="291" spans="1:9" ht="15.75" customHeight="1">
      <c r="A291" s="414"/>
      <c r="B291" s="319" t="s">
        <v>51</v>
      </c>
      <c r="C291" s="320"/>
      <c r="D291" s="414"/>
      <c r="E291" s="414"/>
      <c r="F291" s="436"/>
      <c r="G291" s="380"/>
      <c r="H291" s="414"/>
      <c r="I291" s="414"/>
    </row>
    <row r="292" spans="1:11" ht="15" customHeight="1">
      <c r="A292" s="1">
        <v>161</v>
      </c>
      <c r="B292" s="453"/>
      <c r="C292" s="453"/>
      <c r="D292" s="219"/>
      <c r="E292" s="112"/>
      <c r="F292" s="112"/>
      <c r="G292" s="112"/>
      <c r="H292" s="113"/>
      <c r="I292" s="114"/>
      <c r="J292" s="37" t="str">
        <f aca="true" t="shared" si="16" ref="J292:J311">IF(H292&lt;&gt;0,(IF(I292=0,"KDV'li Tutar Zorunlu"," "))," ")</f>
        <v> </v>
      </c>
      <c r="K292" s="37" t="str">
        <f aca="true" t="shared" si="17" ref="K292:K311">IF(H292&lt;&gt;0,(IF(F292=0,"Tarih Numara Zorunlu"," "))," ")</f>
        <v> </v>
      </c>
    </row>
    <row r="293" spans="1:11" ht="15.75" customHeight="1">
      <c r="A293" s="2">
        <v>162</v>
      </c>
      <c r="B293" s="450"/>
      <c r="C293" s="450"/>
      <c r="D293" s="216"/>
      <c r="E293" s="115"/>
      <c r="F293" s="115"/>
      <c r="G293" s="115"/>
      <c r="H293" s="116"/>
      <c r="I293" s="117"/>
      <c r="J293" s="37" t="str">
        <f t="shared" si="16"/>
        <v> </v>
      </c>
      <c r="K293" s="37" t="str">
        <f t="shared" si="17"/>
        <v> </v>
      </c>
    </row>
    <row r="294" spans="1:11" ht="15" customHeight="1">
      <c r="A294" s="1">
        <v>163</v>
      </c>
      <c r="B294" s="450"/>
      <c r="C294" s="450"/>
      <c r="D294" s="216"/>
      <c r="E294" s="115"/>
      <c r="F294" s="115"/>
      <c r="G294" s="115"/>
      <c r="H294" s="116"/>
      <c r="I294" s="117"/>
      <c r="J294" s="37" t="str">
        <f t="shared" si="16"/>
        <v> </v>
      </c>
      <c r="K294" s="37" t="str">
        <f t="shared" si="17"/>
        <v> </v>
      </c>
    </row>
    <row r="295" spans="1:11" ht="15.75" customHeight="1">
      <c r="A295" s="2">
        <v>164</v>
      </c>
      <c r="B295" s="450"/>
      <c r="C295" s="450"/>
      <c r="D295" s="216"/>
      <c r="E295" s="115"/>
      <c r="F295" s="115"/>
      <c r="G295" s="115"/>
      <c r="H295" s="116"/>
      <c r="I295" s="117"/>
      <c r="J295" s="37" t="str">
        <f t="shared" si="16"/>
        <v> </v>
      </c>
      <c r="K295" s="37" t="str">
        <f t="shared" si="17"/>
        <v> </v>
      </c>
    </row>
    <row r="296" spans="1:11" ht="15" customHeight="1">
      <c r="A296" s="1">
        <v>165</v>
      </c>
      <c r="B296" s="450"/>
      <c r="C296" s="450"/>
      <c r="D296" s="216"/>
      <c r="E296" s="115"/>
      <c r="F296" s="115"/>
      <c r="G296" s="115"/>
      <c r="H296" s="116"/>
      <c r="I296" s="117"/>
      <c r="J296" s="37" t="str">
        <f t="shared" si="16"/>
        <v> </v>
      </c>
      <c r="K296" s="37" t="str">
        <f t="shared" si="17"/>
        <v> </v>
      </c>
    </row>
    <row r="297" spans="1:11" ht="15.75" customHeight="1">
      <c r="A297" s="2">
        <v>166</v>
      </c>
      <c r="B297" s="450"/>
      <c r="C297" s="450"/>
      <c r="D297" s="216"/>
      <c r="E297" s="115"/>
      <c r="F297" s="115"/>
      <c r="G297" s="115"/>
      <c r="H297" s="116"/>
      <c r="I297" s="117"/>
      <c r="J297" s="37" t="str">
        <f t="shared" si="16"/>
        <v> </v>
      </c>
      <c r="K297" s="37" t="str">
        <f t="shared" si="17"/>
        <v> </v>
      </c>
    </row>
    <row r="298" spans="1:11" ht="15" customHeight="1">
      <c r="A298" s="1">
        <v>167</v>
      </c>
      <c r="B298" s="450"/>
      <c r="C298" s="450"/>
      <c r="D298" s="216"/>
      <c r="E298" s="115"/>
      <c r="F298" s="115"/>
      <c r="G298" s="115"/>
      <c r="H298" s="116"/>
      <c r="I298" s="117"/>
      <c r="J298" s="37" t="str">
        <f t="shared" si="16"/>
        <v> </v>
      </c>
      <c r="K298" s="37" t="str">
        <f t="shared" si="17"/>
        <v> </v>
      </c>
    </row>
    <row r="299" spans="1:11" ht="15.75" customHeight="1">
      <c r="A299" s="2">
        <v>168</v>
      </c>
      <c r="B299" s="450"/>
      <c r="C299" s="450"/>
      <c r="D299" s="216"/>
      <c r="E299" s="115"/>
      <c r="F299" s="115"/>
      <c r="G299" s="115"/>
      <c r="H299" s="116"/>
      <c r="I299" s="117"/>
      <c r="J299" s="37" t="str">
        <f t="shared" si="16"/>
        <v> </v>
      </c>
      <c r="K299" s="37" t="str">
        <f t="shared" si="17"/>
        <v> </v>
      </c>
    </row>
    <row r="300" spans="1:11" ht="15" customHeight="1">
      <c r="A300" s="1">
        <v>169</v>
      </c>
      <c r="B300" s="450"/>
      <c r="C300" s="450"/>
      <c r="D300" s="216"/>
      <c r="E300" s="115"/>
      <c r="F300" s="115"/>
      <c r="G300" s="115"/>
      <c r="H300" s="116"/>
      <c r="I300" s="117"/>
      <c r="J300" s="37" t="str">
        <f t="shared" si="16"/>
        <v> </v>
      </c>
      <c r="K300" s="37" t="str">
        <f t="shared" si="17"/>
        <v> </v>
      </c>
    </row>
    <row r="301" spans="1:11" ht="15.75" customHeight="1">
      <c r="A301" s="2">
        <v>170</v>
      </c>
      <c r="B301" s="450"/>
      <c r="C301" s="450"/>
      <c r="D301" s="216"/>
      <c r="E301" s="115"/>
      <c r="F301" s="115"/>
      <c r="G301" s="115"/>
      <c r="H301" s="116"/>
      <c r="I301" s="117"/>
      <c r="J301" s="37" t="str">
        <f t="shared" si="16"/>
        <v> </v>
      </c>
      <c r="K301" s="37" t="str">
        <f t="shared" si="17"/>
        <v> </v>
      </c>
    </row>
    <row r="302" spans="1:11" ht="15" customHeight="1">
      <c r="A302" s="1">
        <v>171</v>
      </c>
      <c r="B302" s="450"/>
      <c r="C302" s="450"/>
      <c r="D302" s="216"/>
      <c r="E302" s="115"/>
      <c r="F302" s="115"/>
      <c r="G302" s="115"/>
      <c r="H302" s="116"/>
      <c r="I302" s="117"/>
      <c r="J302" s="37" t="str">
        <f t="shared" si="16"/>
        <v> </v>
      </c>
      <c r="K302" s="37" t="str">
        <f t="shared" si="17"/>
        <v> </v>
      </c>
    </row>
    <row r="303" spans="1:11" ht="15.75" customHeight="1">
      <c r="A303" s="2">
        <v>172</v>
      </c>
      <c r="B303" s="450"/>
      <c r="C303" s="450"/>
      <c r="D303" s="216"/>
      <c r="E303" s="115"/>
      <c r="F303" s="115"/>
      <c r="G303" s="115"/>
      <c r="H303" s="116"/>
      <c r="I303" s="117"/>
      <c r="J303" s="37" t="str">
        <f t="shared" si="16"/>
        <v> </v>
      </c>
      <c r="K303" s="37" t="str">
        <f t="shared" si="17"/>
        <v> </v>
      </c>
    </row>
    <row r="304" spans="1:11" ht="15" customHeight="1">
      <c r="A304" s="1">
        <v>173</v>
      </c>
      <c r="B304" s="450"/>
      <c r="C304" s="450"/>
      <c r="D304" s="216"/>
      <c r="E304" s="115"/>
      <c r="F304" s="115"/>
      <c r="G304" s="115"/>
      <c r="H304" s="116"/>
      <c r="I304" s="117"/>
      <c r="J304" s="37" t="str">
        <f t="shared" si="16"/>
        <v> </v>
      </c>
      <c r="K304" s="37" t="str">
        <f t="shared" si="17"/>
        <v> </v>
      </c>
    </row>
    <row r="305" spans="1:11" ht="15.75" customHeight="1">
      <c r="A305" s="2">
        <v>174</v>
      </c>
      <c r="B305" s="450"/>
      <c r="C305" s="450"/>
      <c r="D305" s="216"/>
      <c r="E305" s="115"/>
      <c r="F305" s="115"/>
      <c r="G305" s="115"/>
      <c r="H305" s="116"/>
      <c r="I305" s="117"/>
      <c r="J305" s="37" t="str">
        <f t="shared" si="16"/>
        <v> </v>
      </c>
      <c r="K305" s="37" t="str">
        <f t="shared" si="17"/>
        <v> </v>
      </c>
    </row>
    <row r="306" spans="1:11" ht="15" customHeight="1">
      <c r="A306" s="1">
        <v>175</v>
      </c>
      <c r="B306" s="450"/>
      <c r="C306" s="450"/>
      <c r="D306" s="216"/>
      <c r="E306" s="115"/>
      <c r="F306" s="115"/>
      <c r="G306" s="115"/>
      <c r="H306" s="116"/>
      <c r="I306" s="117"/>
      <c r="J306" s="37" t="str">
        <f t="shared" si="16"/>
        <v> </v>
      </c>
      <c r="K306" s="37" t="str">
        <f t="shared" si="17"/>
        <v> </v>
      </c>
    </row>
    <row r="307" spans="1:11" ht="15.75" customHeight="1">
      <c r="A307" s="2">
        <v>176</v>
      </c>
      <c r="B307" s="450"/>
      <c r="C307" s="450"/>
      <c r="D307" s="216"/>
      <c r="E307" s="115"/>
      <c r="F307" s="115"/>
      <c r="G307" s="115"/>
      <c r="H307" s="116"/>
      <c r="I307" s="117"/>
      <c r="J307" s="37" t="str">
        <f t="shared" si="16"/>
        <v> </v>
      </c>
      <c r="K307" s="37" t="str">
        <f t="shared" si="17"/>
        <v> </v>
      </c>
    </row>
    <row r="308" spans="1:11" ht="15" customHeight="1">
      <c r="A308" s="1">
        <v>177</v>
      </c>
      <c r="B308" s="450"/>
      <c r="C308" s="450"/>
      <c r="D308" s="216"/>
      <c r="E308" s="115"/>
      <c r="F308" s="115"/>
      <c r="G308" s="115"/>
      <c r="H308" s="116"/>
      <c r="I308" s="117"/>
      <c r="J308" s="37" t="str">
        <f t="shared" si="16"/>
        <v> </v>
      </c>
      <c r="K308" s="37" t="str">
        <f t="shared" si="17"/>
        <v> </v>
      </c>
    </row>
    <row r="309" spans="1:11" ht="15.75" customHeight="1">
      <c r="A309" s="2">
        <v>178</v>
      </c>
      <c r="B309" s="450"/>
      <c r="C309" s="450"/>
      <c r="D309" s="216"/>
      <c r="E309" s="115"/>
      <c r="F309" s="115"/>
      <c r="G309" s="115"/>
      <c r="H309" s="116"/>
      <c r="I309" s="117"/>
      <c r="J309" s="37" t="str">
        <f t="shared" si="16"/>
        <v> </v>
      </c>
      <c r="K309" s="37" t="str">
        <f t="shared" si="17"/>
        <v> </v>
      </c>
    </row>
    <row r="310" spans="1:11" ht="15" customHeight="1">
      <c r="A310" s="1">
        <v>179</v>
      </c>
      <c r="B310" s="450"/>
      <c r="C310" s="450"/>
      <c r="D310" s="216"/>
      <c r="E310" s="115"/>
      <c r="F310" s="115"/>
      <c r="G310" s="115"/>
      <c r="H310" s="116"/>
      <c r="I310" s="117"/>
      <c r="J310" s="37" t="str">
        <f t="shared" si="16"/>
        <v> </v>
      </c>
      <c r="K310" s="37" t="str">
        <f t="shared" si="17"/>
        <v> </v>
      </c>
    </row>
    <row r="311" spans="1:11" ht="15.75" customHeight="1">
      <c r="A311" s="2">
        <v>180</v>
      </c>
      <c r="B311" s="451"/>
      <c r="C311" s="451"/>
      <c r="D311" s="217"/>
      <c r="E311" s="118"/>
      <c r="F311" s="118"/>
      <c r="G311" s="118"/>
      <c r="H311" s="119"/>
      <c r="I311" s="120"/>
      <c r="J311" s="37" t="str">
        <f t="shared" si="16"/>
        <v> </v>
      </c>
      <c r="K311" s="37" t="str">
        <f t="shared" si="17"/>
        <v> </v>
      </c>
    </row>
    <row r="312" spans="1:9" ht="30.75" customHeight="1">
      <c r="A312" s="452"/>
      <c r="B312" s="452"/>
      <c r="C312" s="452"/>
      <c r="D312" s="452"/>
      <c r="E312" s="452"/>
      <c r="F312" s="39"/>
      <c r="G312" s="221" t="s">
        <v>145</v>
      </c>
      <c r="H312" s="40">
        <f>SUM(H292:H311)+H276</f>
        <v>0</v>
      </c>
      <c r="I312" s="58"/>
    </row>
    <row r="313" spans="1:9" ht="15" customHeight="1">
      <c r="A313" s="45"/>
      <c r="B313" s="45"/>
      <c r="C313" s="45"/>
      <c r="D313" s="45"/>
      <c r="E313" s="45"/>
      <c r="F313" s="45"/>
      <c r="G313" s="45"/>
      <c r="H313" s="45"/>
      <c r="I313" s="45"/>
    </row>
    <row r="314" spans="1:11" ht="15" customHeight="1">
      <c r="A314" s="394" t="s">
        <v>125</v>
      </c>
      <c r="B314" s="394"/>
      <c r="C314" s="394"/>
      <c r="D314" s="394"/>
      <c r="E314" s="394"/>
      <c r="F314" s="394"/>
      <c r="G314" s="394"/>
      <c r="H314" s="394"/>
      <c r="I314" s="394"/>
      <c r="J314" s="394"/>
      <c r="K314" s="394"/>
    </row>
    <row r="315" spans="1:11" ht="15" customHeight="1">
      <c r="A315" s="215"/>
      <c r="B315" s="215"/>
      <c r="C315" s="215"/>
      <c r="D315" s="215"/>
      <c r="E315" s="215"/>
      <c r="F315" s="215"/>
      <c r="G315" s="215"/>
      <c r="H315" s="215"/>
      <c r="I315" s="215"/>
      <c r="J315" s="215"/>
      <c r="K315" s="215"/>
    </row>
    <row r="316" ht="15" customHeight="1">
      <c r="A316" s="49"/>
    </row>
    <row r="317" spans="1:8" ht="15" customHeight="1">
      <c r="A317" s="218" t="s">
        <v>65</v>
      </c>
      <c r="D317" s="218" t="s">
        <v>66</v>
      </c>
      <c r="E317" s="218" t="s">
        <v>67</v>
      </c>
      <c r="F317" s="218"/>
      <c r="H317" s="70" t="s">
        <v>82</v>
      </c>
    </row>
    <row r="320" spans="1:9" ht="15.75" customHeight="1">
      <c r="A320" s="324" t="s">
        <v>136</v>
      </c>
      <c r="B320" s="324"/>
      <c r="C320" s="324"/>
      <c r="D320" s="324"/>
      <c r="E320" s="324"/>
      <c r="F320" s="324"/>
      <c r="G320" s="324"/>
      <c r="H320" s="324"/>
      <c r="I320" s="324"/>
    </row>
    <row r="321" spans="1:9" ht="15" customHeight="1">
      <c r="A321" s="66"/>
      <c r="B321" s="66"/>
      <c r="C321" s="66"/>
      <c r="D321" s="72">
        <f>'proje ve personel bilgileri'!$B$11</f>
        <v>1</v>
      </c>
      <c r="E321" s="163" t="s">
        <v>235</v>
      </c>
      <c r="F321" s="66"/>
      <c r="G321" s="66"/>
      <c r="H321" s="66"/>
      <c r="I321" s="66"/>
    </row>
    <row r="322" ht="18.75" customHeight="1">
      <c r="I322" s="4" t="s">
        <v>137</v>
      </c>
    </row>
    <row r="323" spans="1:9" ht="15.75" customHeight="1">
      <c r="A323" s="327" t="s">
        <v>2</v>
      </c>
      <c r="B323" s="328"/>
      <c r="C323" s="454">
        <f>'proje ve personel bilgileri'!$B$2</f>
        <v>0</v>
      </c>
      <c r="D323" s="455"/>
      <c r="E323" s="455"/>
      <c r="F323" s="455"/>
      <c r="G323" s="455"/>
      <c r="H323" s="455"/>
      <c r="I323" s="456"/>
    </row>
    <row r="324" spans="1:9" ht="15.75" customHeight="1">
      <c r="A324" s="327" t="s">
        <v>138</v>
      </c>
      <c r="B324" s="328"/>
      <c r="C324" s="329">
        <f>'proje ve personel bilgileri'!$B$3</f>
        <v>0</v>
      </c>
      <c r="D324" s="330"/>
      <c r="E324" s="330"/>
      <c r="F324" s="330"/>
      <c r="G324" s="330"/>
      <c r="H324" s="330"/>
      <c r="I324" s="331"/>
    </row>
    <row r="325" spans="1:9" ht="28.5" customHeight="1">
      <c r="A325" s="413" t="s">
        <v>51</v>
      </c>
      <c r="B325" s="314" t="s">
        <v>139</v>
      </c>
      <c r="C325" s="315"/>
      <c r="D325" s="413" t="s">
        <v>140</v>
      </c>
      <c r="E325" s="413" t="s">
        <v>141</v>
      </c>
      <c r="F325" s="438" t="s">
        <v>142</v>
      </c>
      <c r="G325" s="449"/>
      <c r="H325" s="413" t="s">
        <v>143</v>
      </c>
      <c r="I325" s="413" t="s">
        <v>132</v>
      </c>
    </row>
    <row r="326" spans="1:9" ht="15" customHeight="1">
      <c r="A326" s="414"/>
      <c r="B326" s="319" t="s">
        <v>144</v>
      </c>
      <c r="C326" s="320"/>
      <c r="D326" s="414"/>
      <c r="E326" s="414"/>
      <c r="F326" s="413" t="s">
        <v>133</v>
      </c>
      <c r="G326" s="315" t="s">
        <v>134</v>
      </c>
      <c r="H326" s="414"/>
      <c r="I326" s="414"/>
    </row>
    <row r="327" spans="1:9" ht="15.75" customHeight="1">
      <c r="A327" s="414"/>
      <c r="B327" s="319" t="s">
        <v>51</v>
      </c>
      <c r="C327" s="320"/>
      <c r="D327" s="414"/>
      <c r="E327" s="414"/>
      <c r="F327" s="436"/>
      <c r="G327" s="380"/>
      <c r="H327" s="414"/>
      <c r="I327" s="414"/>
    </row>
    <row r="328" spans="1:11" ht="15" customHeight="1">
      <c r="A328" s="1">
        <v>181</v>
      </c>
      <c r="B328" s="453"/>
      <c r="C328" s="453"/>
      <c r="D328" s="219"/>
      <c r="E328" s="112"/>
      <c r="F328" s="112"/>
      <c r="G328" s="112"/>
      <c r="H328" s="113"/>
      <c r="I328" s="114"/>
      <c r="J328" s="37" t="str">
        <f aca="true" t="shared" si="18" ref="J328:J347">IF(H328&lt;&gt;0,(IF(I328=0,"KDV'li Tutar Zorunlu"," "))," ")</f>
        <v> </v>
      </c>
      <c r="K328" s="37" t="str">
        <f aca="true" t="shared" si="19" ref="K328:K347">IF(H328&lt;&gt;0,(IF(F328=0,"Tarih Numara Zorunlu"," "))," ")</f>
        <v> </v>
      </c>
    </row>
    <row r="329" spans="1:11" ht="15.75" customHeight="1">
      <c r="A329" s="2">
        <v>182</v>
      </c>
      <c r="B329" s="450"/>
      <c r="C329" s="450"/>
      <c r="D329" s="216"/>
      <c r="E329" s="115"/>
      <c r="F329" s="115"/>
      <c r="G329" s="115"/>
      <c r="H329" s="116"/>
      <c r="I329" s="117"/>
      <c r="J329" s="37" t="str">
        <f t="shared" si="18"/>
        <v> </v>
      </c>
      <c r="K329" s="37" t="str">
        <f t="shared" si="19"/>
        <v> </v>
      </c>
    </row>
    <row r="330" spans="1:11" ht="15" customHeight="1">
      <c r="A330" s="1">
        <v>183</v>
      </c>
      <c r="B330" s="450"/>
      <c r="C330" s="450"/>
      <c r="D330" s="216"/>
      <c r="E330" s="115"/>
      <c r="F330" s="115"/>
      <c r="G330" s="115"/>
      <c r="H330" s="116"/>
      <c r="I330" s="117"/>
      <c r="J330" s="37" t="str">
        <f t="shared" si="18"/>
        <v> </v>
      </c>
      <c r="K330" s="37" t="str">
        <f t="shared" si="19"/>
        <v> </v>
      </c>
    </row>
    <row r="331" spans="1:11" ht="15.75" customHeight="1">
      <c r="A331" s="2">
        <v>184</v>
      </c>
      <c r="B331" s="450"/>
      <c r="C331" s="450"/>
      <c r="D331" s="216"/>
      <c r="E331" s="115"/>
      <c r="F331" s="115"/>
      <c r="G331" s="115"/>
      <c r="H331" s="116"/>
      <c r="I331" s="117"/>
      <c r="J331" s="37" t="str">
        <f t="shared" si="18"/>
        <v> </v>
      </c>
      <c r="K331" s="37" t="str">
        <f t="shared" si="19"/>
        <v> </v>
      </c>
    </row>
    <row r="332" spans="1:11" ht="15" customHeight="1">
      <c r="A332" s="1">
        <v>185</v>
      </c>
      <c r="B332" s="450"/>
      <c r="C332" s="450"/>
      <c r="D332" s="216"/>
      <c r="E332" s="115"/>
      <c r="F332" s="115"/>
      <c r="G332" s="115"/>
      <c r="H332" s="116"/>
      <c r="I332" s="117"/>
      <c r="J332" s="37" t="str">
        <f t="shared" si="18"/>
        <v> </v>
      </c>
      <c r="K332" s="37" t="str">
        <f t="shared" si="19"/>
        <v> </v>
      </c>
    </row>
    <row r="333" spans="1:11" ht="15.75" customHeight="1">
      <c r="A333" s="2">
        <v>186</v>
      </c>
      <c r="B333" s="450"/>
      <c r="C333" s="450"/>
      <c r="D333" s="216"/>
      <c r="E333" s="115"/>
      <c r="F333" s="115"/>
      <c r="G333" s="115"/>
      <c r="H333" s="116"/>
      <c r="I333" s="117"/>
      <c r="J333" s="37" t="str">
        <f t="shared" si="18"/>
        <v> </v>
      </c>
      <c r="K333" s="37" t="str">
        <f t="shared" si="19"/>
        <v> </v>
      </c>
    </row>
    <row r="334" spans="1:11" ht="15" customHeight="1">
      <c r="A334" s="1">
        <v>187</v>
      </c>
      <c r="B334" s="450"/>
      <c r="C334" s="450"/>
      <c r="D334" s="216"/>
      <c r="E334" s="115"/>
      <c r="F334" s="115"/>
      <c r="G334" s="115"/>
      <c r="H334" s="116"/>
      <c r="I334" s="117"/>
      <c r="J334" s="37" t="str">
        <f t="shared" si="18"/>
        <v> </v>
      </c>
      <c r="K334" s="37" t="str">
        <f t="shared" si="19"/>
        <v> </v>
      </c>
    </row>
    <row r="335" spans="1:11" ht="15.75" customHeight="1">
      <c r="A335" s="2">
        <v>188</v>
      </c>
      <c r="B335" s="450"/>
      <c r="C335" s="450"/>
      <c r="D335" s="216"/>
      <c r="E335" s="115"/>
      <c r="F335" s="115"/>
      <c r="G335" s="115"/>
      <c r="H335" s="116"/>
      <c r="I335" s="117"/>
      <c r="J335" s="37" t="str">
        <f t="shared" si="18"/>
        <v> </v>
      </c>
      <c r="K335" s="37" t="str">
        <f t="shared" si="19"/>
        <v> </v>
      </c>
    </row>
    <row r="336" spans="1:11" ht="15" customHeight="1">
      <c r="A336" s="1">
        <v>189</v>
      </c>
      <c r="B336" s="450"/>
      <c r="C336" s="450"/>
      <c r="D336" s="216"/>
      <c r="E336" s="115"/>
      <c r="F336" s="115"/>
      <c r="G336" s="115"/>
      <c r="H336" s="116"/>
      <c r="I336" s="117"/>
      <c r="J336" s="37" t="str">
        <f t="shared" si="18"/>
        <v> </v>
      </c>
      <c r="K336" s="37" t="str">
        <f t="shared" si="19"/>
        <v> </v>
      </c>
    </row>
    <row r="337" spans="1:11" ht="15.75" customHeight="1">
      <c r="A337" s="2">
        <v>190</v>
      </c>
      <c r="B337" s="450"/>
      <c r="C337" s="450"/>
      <c r="D337" s="216"/>
      <c r="E337" s="115"/>
      <c r="F337" s="115"/>
      <c r="G337" s="115"/>
      <c r="H337" s="116"/>
      <c r="I337" s="117"/>
      <c r="J337" s="37" t="str">
        <f t="shared" si="18"/>
        <v> </v>
      </c>
      <c r="K337" s="37" t="str">
        <f t="shared" si="19"/>
        <v> </v>
      </c>
    </row>
    <row r="338" spans="1:11" ht="15" customHeight="1">
      <c r="A338" s="1">
        <v>191</v>
      </c>
      <c r="B338" s="450"/>
      <c r="C338" s="450"/>
      <c r="D338" s="216"/>
      <c r="E338" s="115"/>
      <c r="F338" s="115"/>
      <c r="G338" s="115"/>
      <c r="H338" s="116"/>
      <c r="I338" s="117"/>
      <c r="J338" s="37" t="str">
        <f t="shared" si="18"/>
        <v> </v>
      </c>
      <c r="K338" s="37" t="str">
        <f t="shared" si="19"/>
        <v> </v>
      </c>
    </row>
    <row r="339" spans="1:11" ht="15.75" customHeight="1">
      <c r="A339" s="2">
        <v>192</v>
      </c>
      <c r="B339" s="450"/>
      <c r="C339" s="450"/>
      <c r="D339" s="216"/>
      <c r="E339" s="115"/>
      <c r="F339" s="115"/>
      <c r="G339" s="115"/>
      <c r="H339" s="116"/>
      <c r="I339" s="117"/>
      <c r="J339" s="37" t="str">
        <f t="shared" si="18"/>
        <v> </v>
      </c>
      <c r="K339" s="37" t="str">
        <f t="shared" si="19"/>
        <v> </v>
      </c>
    </row>
    <row r="340" spans="1:11" ht="15" customHeight="1">
      <c r="A340" s="1">
        <v>193</v>
      </c>
      <c r="B340" s="450"/>
      <c r="C340" s="450"/>
      <c r="D340" s="216"/>
      <c r="E340" s="115"/>
      <c r="F340" s="115"/>
      <c r="G340" s="115"/>
      <c r="H340" s="116"/>
      <c r="I340" s="117"/>
      <c r="J340" s="37" t="str">
        <f t="shared" si="18"/>
        <v> </v>
      </c>
      <c r="K340" s="37" t="str">
        <f t="shared" si="19"/>
        <v> </v>
      </c>
    </row>
    <row r="341" spans="1:11" ht="15.75" customHeight="1">
      <c r="A341" s="2">
        <v>194</v>
      </c>
      <c r="B341" s="450"/>
      <c r="C341" s="450"/>
      <c r="D341" s="216"/>
      <c r="E341" s="115"/>
      <c r="F341" s="115"/>
      <c r="G341" s="115"/>
      <c r="H341" s="116"/>
      <c r="I341" s="117"/>
      <c r="J341" s="37" t="str">
        <f t="shared" si="18"/>
        <v> </v>
      </c>
      <c r="K341" s="37" t="str">
        <f t="shared" si="19"/>
        <v> </v>
      </c>
    </row>
    <row r="342" spans="1:11" ht="15" customHeight="1">
      <c r="A342" s="1">
        <v>195</v>
      </c>
      <c r="B342" s="450"/>
      <c r="C342" s="450"/>
      <c r="D342" s="216"/>
      <c r="E342" s="115"/>
      <c r="F342" s="115"/>
      <c r="G342" s="115"/>
      <c r="H342" s="116"/>
      <c r="I342" s="117"/>
      <c r="J342" s="37" t="str">
        <f t="shared" si="18"/>
        <v> </v>
      </c>
      <c r="K342" s="37" t="str">
        <f t="shared" si="19"/>
        <v> </v>
      </c>
    </row>
    <row r="343" spans="1:11" ht="15.75" customHeight="1">
      <c r="A343" s="2">
        <v>196</v>
      </c>
      <c r="B343" s="450"/>
      <c r="C343" s="450"/>
      <c r="D343" s="216"/>
      <c r="E343" s="115"/>
      <c r="F343" s="115"/>
      <c r="G343" s="115"/>
      <c r="H343" s="116"/>
      <c r="I343" s="117"/>
      <c r="J343" s="37" t="str">
        <f t="shared" si="18"/>
        <v> </v>
      </c>
      <c r="K343" s="37" t="str">
        <f t="shared" si="19"/>
        <v> </v>
      </c>
    </row>
    <row r="344" spans="1:11" ht="15" customHeight="1">
      <c r="A344" s="1">
        <v>197</v>
      </c>
      <c r="B344" s="450"/>
      <c r="C344" s="450"/>
      <c r="D344" s="216"/>
      <c r="E344" s="115"/>
      <c r="F344" s="115"/>
      <c r="G344" s="115"/>
      <c r="H344" s="116"/>
      <c r="I344" s="117"/>
      <c r="J344" s="37" t="str">
        <f t="shared" si="18"/>
        <v> </v>
      </c>
      <c r="K344" s="37" t="str">
        <f t="shared" si="19"/>
        <v> </v>
      </c>
    </row>
    <row r="345" spans="1:11" ht="15.75" customHeight="1">
      <c r="A345" s="2">
        <v>198</v>
      </c>
      <c r="B345" s="450"/>
      <c r="C345" s="450"/>
      <c r="D345" s="216"/>
      <c r="E345" s="115"/>
      <c r="F345" s="115"/>
      <c r="G345" s="115"/>
      <c r="H345" s="116"/>
      <c r="I345" s="117"/>
      <c r="J345" s="37" t="str">
        <f t="shared" si="18"/>
        <v> </v>
      </c>
      <c r="K345" s="37" t="str">
        <f t="shared" si="19"/>
        <v> </v>
      </c>
    </row>
    <row r="346" spans="1:11" ht="15" customHeight="1">
      <c r="A346" s="1">
        <v>199</v>
      </c>
      <c r="B346" s="450"/>
      <c r="C346" s="450"/>
      <c r="D346" s="216"/>
      <c r="E346" s="115"/>
      <c r="F346" s="115"/>
      <c r="G346" s="115"/>
      <c r="H346" s="116"/>
      <c r="I346" s="117"/>
      <c r="J346" s="37" t="str">
        <f t="shared" si="18"/>
        <v> </v>
      </c>
      <c r="K346" s="37" t="str">
        <f t="shared" si="19"/>
        <v> </v>
      </c>
    </row>
    <row r="347" spans="1:11" ht="15.75" customHeight="1">
      <c r="A347" s="2">
        <v>200</v>
      </c>
      <c r="B347" s="451"/>
      <c r="C347" s="451"/>
      <c r="D347" s="217"/>
      <c r="E347" s="118"/>
      <c r="F347" s="118"/>
      <c r="G347" s="118"/>
      <c r="H347" s="119"/>
      <c r="I347" s="120"/>
      <c r="J347" s="37" t="str">
        <f t="shared" si="18"/>
        <v> </v>
      </c>
      <c r="K347" s="37" t="str">
        <f t="shared" si="19"/>
        <v> </v>
      </c>
    </row>
    <row r="348" spans="1:9" ht="30.75" customHeight="1">
      <c r="A348" s="452"/>
      <c r="B348" s="452"/>
      <c r="C348" s="452"/>
      <c r="D348" s="452"/>
      <c r="E348" s="452"/>
      <c r="F348" s="39"/>
      <c r="G348" s="221" t="s">
        <v>145</v>
      </c>
      <c r="H348" s="40">
        <f>SUM(H328:H347)+H312</f>
        <v>0</v>
      </c>
      <c r="I348" s="58"/>
    </row>
    <row r="349" spans="1:9" ht="15" customHeight="1">
      <c r="A349" s="45"/>
      <c r="B349" s="45"/>
      <c r="C349" s="45"/>
      <c r="D349" s="45"/>
      <c r="E349" s="45"/>
      <c r="F349" s="45"/>
      <c r="G349" s="45"/>
      <c r="H349" s="45"/>
      <c r="I349" s="45"/>
    </row>
    <row r="350" spans="1:11" ht="15" customHeight="1">
      <c r="A350" s="394" t="s">
        <v>125</v>
      </c>
      <c r="B350" s="394"/>
      <c r="C350" s="394"/>
      <c r="D350" s="394"/>
      <c r="E350" s="394"/>
      <c r="F350" s="394"/>
      <c r="G350" s="394"/>
      <c r="H350" s="394"/>
      <c r="I350" s="394"/>
      <c r="J350" s="394"/>
      <c r="K350" s="394"/>
    </row>
    <row r="351" spans="1:11" ht="15" customHeight="1">
      <c r="A351" s="215"/>
      <c r="B351" s="215"/>
      <c r="C351" s="215"/>
      <c r="D351" s="215"/>
      <c r="E351" s="215"/>
      <c r="F351" s="215"/>
      <c r="G351" s="215"/>
      <c r="H351" s="215"/>
      <c r="I351" s="215"/>
      <c r="J351" s="215"/>
      <c r="K351" s="215"/>
    </row>
    <row r="352" ht="15" customHeight="1">
      <c r="A352" s="49"/>
    </row>
    <row r="353" spans="1:8" ht="15" customHeight="1">
      <c r="A353" s="218" t="s">
        <v>65</v>
      </c>
      <c r="D353" s="218" t="s">
        <v>66</v>
      </c>
      <c r="E353" s="218" t="s">
        <v>67</v>
      </c>
      <c r="F353" s="218"/>
      <c r="H353" s="70" t="s">
        <v>82</v>
      </c>
    </row>
  </sheetData>
  <sheetProtection password="D0BF" sheet="1" objects="1" scenarios="1"/>
  <mergeCells count="380">
    <mergeCell ref="B346:C346"/>
    <mergeCell ref="B335:C335"/>
    <mergeCell ref="B336:C336"/>
    <mergeCell ref="B337:C337"/>
    <mergeCell ref="B338:C338"/>
    <mergeCell ref="B339:C339"/>
    <mergeCell ref="B340:C340"/>
    <mergeCell ref="B341:C341"/>
    <mergeCell ref="B342:C342"/>
    <mergeCell ref="B343:C343"/>
    <mergeCell ref="B344:C344"/>
    <mergeCell ref="B345:C345"/>
    <mergeCell ref="B347:C347"/>
    <mergeCell ref="A348:E348"/>
    <mergeCell ref="A350:K350"/>
    <mergeCell ref="A325:A327"/>
    <mergeCell ref="B325:C325"/>
    <mergeCell ref="D325:D327"/>
    <mergeCell ref="E325:E327"/>
    <mergeCell ref="F325:G325"/>
    <mergeCell ref="B334:C334"/>
    <mergeCell ref="I325:I327"/>
    <mergeCell ref="B326:C326"/>
    <mergeCell ref="F326:F327"/>
    <mergeCell ref="G326:G327"/>
    <mergeCell ref="B327:C327"/>
    <mergeCell ref="B328:C328"/>
    <mergeCell ref="H325:H327"/>
    <mergeCell ref="B329:C329"/>
    <mergeCell ref="B330:C330"/>
    <mergeCell ref="B331:C331"/>
    <mergeCell ref="B332:C332"/>
    <mergeCell ref="B333:C333"/>
    <mergeCell ref="A312:E312"/>
    <mergeCell ref="B301:C301"/>
    <mergeCell ref="B302:C302"/>
    <mergeCell ref="B303:C303"/>
    <mergeCell ref="B304:C304"/>
    <mergeCell ref="B305:C305"/>
    <mergeCell ref="B306:C306"/>
    <mergeCell ref="B307:C307"/>
    <mergeCell ref="B308:C308"/>
    <mergeCell ref="B309:C309"/>
    <mergeCell ref="B310:C310"/>
    <mergeCell ref="B311:C311"/>
    <mergeCell ref="A314:K314"/>
    <mergeCell ref="A320:I320"/>
    <mergeCell ref="A323:B323"/>
    <mergeCell ref="C323:I323"/>
    <mergeCell ref="A324:B324"/>
    <mergeCell ref="C324:I324"/>
    <mergeCell ref="A288:B288"/>
    <mergeCell ref="C288:I288"/>
    <mergeCell ref="A289:A291"/>
    <mergeCell ref="B289:C289"/>
    <mergeCell ref="D289:D291"/>
    <mergeCell ref="E289:E291"/>
    <mergeCell ref="F289:G289"/>
    <mergeCell ref="H289:H291"/>
    <mergeCell ref="I289:I291"/>
    <mergeCell ref="B290:C290"/>
    <mergeCell ref="B300:C300"/>
    <mergeCell ref="F290:F291"/>
    <mergeCell ref="G290:G291"/>
    <mergeCell ref="B291:C291"/>
    <mergeCell ref="B292:C292"/>
    <mergeCell ref="B293:C293"/>
    <mergeCell ref="B294:C294"/>
    <mergeCell ref="B295:C295"/>
    <mergeCell ref="B296:C296"/>
    <mergeCell ref="B297:C297"/>
    <mergeCell ref="B298:C298"/>
    <mergeCell ref="B299:C299"/>
    <mergeCell ref="B274:C274"/>
    <mergeCell ref="B263:C263"/>
    <mergeCell ref="B264:C264"/>
    <mergeCell ref="B265:C265"/>
    <mergeCell ref="B266:C266"/>
    <mergeCell ref="B267:C267"/>
    <mergeCell ref="B268:C268"/>
    <mergeCell ref="B269:C269"/>
    <mergeCell ref="B270:C270"/>
    <mergeCell ref="B271:C271"/>
    <mergeCell ref="B272:C272"/>
    <mergeCell ref="B273:C273"/>
    <mergeCell ref="B275:C275"/>
    <mergeCell ref="A276:E276"/>
    <mergeCell ref="A278:K278"/>
    <mergeCell ref="A284:I284"/>
    <mergeCell ref="A287:B287"/>
    <mergeCell ref="C287:I287"/>
    <mergeCell ref="A253:A255"/>
    <mergeCell ref="B253:C253"/>
    <mergeCell ref="D253:D255"/>
    <mergeCell ref="E253:E255"/>
    <mergeCell ref="F253:G253"/>
    <mergeCell ref="B262:C262"/>
    <mergeCell ref="I253:I255"/>
    <mergeCell ref="B254:C254"/>
    <mergeCell ref="F254:F255"/>
    <mergeCell ref="G254:G255"/>
    <mergeCell ref="B255:C255"/>
    <mergeCell ref="B256:C256"/>
    <mergeCell ref="H253:H255"/>
    <mergeCell ref="B257:C257"/>
    <mergeCell ref="B258:C258"/>
    <mergeCell ref="B259:C259"/>
    <mergeCell ref="B260:C260"/>
    <mergeCell ref="B261:C261"/>
    <mergeCell ref="A241:E241"/>
    <mergeCell ref="A248:I248"/>
    <mergeCell ref="A251:B251"/>
    <mergeCell ref="C251:I251"/>
    <mergeCell ref="A252:B252"/>
    <mergeCell ref="B230:C230"/>
    <mergeCell ref="B231:C231"/>
    <mergeCell ref="B232:C232"/>
    <mergeCell ref="B233:C233"/>
    <mergeCell ref="B234:C234"/>
    <mergeCell ref="B235:C235"/>
    <mergeCell ref="B236:C236"/>
    <mergeCell ref="B237:C237"/>
    <mergeCell ref="B238:C238"/>
    <mergeCell ref="B239:C239"/>
    <mergeCell ref="B240:C240"/>
    <mergeCell ref="A243:K243"/>
    <mergeCell ref="C252:I252"/>
    <mergeCell ref="A217:B217"/>
    <mergeCell ref="C217:I217"/>
    <mergeCell ref="A218:A220"/>
    <mergeCell ref="B218:C218"/>
    <mergeCell ref="D218:D220"/>
    <mergeCell ref="E218:E220"/>
    <mergeCell ref="F218:G218"/>
    <mergeCell ref="H218:H220"/>
    <mergeCell ref="I218:I220"/>
    <mergeCell ref="B219:C219"/>
    <mergeCell ref="B229:C229"/>
    <mergeCell ref="F219:F220"/>
    <mergeCell ref="G219:G220"/>
    <mergeCell ref="B220:C220"/>
    <mergeCell ref="B221:C221"/>
    <mergeCell ref="B222:C222"/>
    <mergeCell ref="B223:C223"/>
    <mergeCell ref="B224:C224"/>
    <mergeCell ref="B225:C225"/>
    <mergeCell ref="B226:C226"/>
    <mergeCell ref="B227:C227"/>
    <mergeCell ref="B228:C228"/>
    <mergeCell ref="B204:C204"/>
    <mergeCell ref="B193:C193"/>
    <mergeCell ref="B194:C194"/>
    <mergeCell ref="B195:C195"/>
    <mergeCell ref="B196:C196"/>
    <mergeCell ref="B197:C197"/>
    <mergeCell ref="B198:C198"/>
    <mergeCell ref="B199:C199"/>
    <mergeCell ref="B200:C200"/>
    <mergeCell ref="B201:C201"/>
    <mergeCell ref="B202:C202"/>
    <mergeCell ref="B203:C203"/>
    <mergeCell ref="B205:C205"/>
    <mergeCell ref="A206:E206"/>
    <mergeCell ref="A208:K208"/>
    <mergeCell ref="A213:I213"/>
    <mergeCell ref="A216:B216"/>
    <mergeCell ref="C216:I216"/>
    <mergeCell ref="A183:A185"/>
    <mergeCell ref="B183:C183"/>
    <mergeCell ref="D183:D185"/>
    <mergeCell ref="E183:E185"/>
    <mergeCell ref="F183:G183"/>
    <mergeCell ref="B192:C192"/>
    <mergeCell ref="I183:I185"/>
    <mergeCell ref="B184:C184"/>
    <mergeCell ref="F184:F185"/>
    <mergeCell ref="G184:G185"/>
    <mergeCell ref="B185:C185"/>
    <mergeCell ref="B186:C186"/>
    <mergeCell ref="H183:H185"/>
    <mergeCell ref="B187:C187"/>
    <mergeCell ref="B188:C188"/>
    <mergeCell ref="B189:C189"/>
    <mergeCell ref="B190:C190"/>
    <mergeCell ref="B191:C191"/>
    <mergeCell ref="A171:E171"/>
    <mergeCell ref="B160:C160"/>
    <mergeCell ref="B161:C161"/>
    <mergeCell ref="B162:C162"/>
    <mergeCell ref="B163:C163"/>
    <mergeCell ref="B164:C164"/>
    <mergeCell ref="B165:C165"/>
    <mergeCell ref="B166:C166"/>
    <mergeCell ref="B167:C167"/>
    <mergeCell ref="B168:C168"/>
    <mergeCell ref="B169:C169"/>
    <mergeCell ref="B170:C170"/>
    <mergeCell ref="A173:K173"/>
    <mergeCell ref="A178:I178"/>
    <mergeCell ref="A181:B181"/>
    <mergeCell ref="C181:I181"/>
    <mergeCell ref="A182:B182"/>
    <mergeCell ref="C182:I182"/>
    <mergeCell ref="A147:B147"/>
    <mergeCell ref="C147:I147"/>
    <mergeCell ref="A148:A150"/>
    <mergeCell ref="B148:C148"/>
    <mergeCell ref="D148:D150"/>
    <mergeCell ref="E148:E150"/>
    <mergeCell ref="F148:G148"/>
    <mergeCell ref="H148:H150"/>
    <mergeCell ref="I148:I150"/>
    <mergeCell ref="B149:C149"/>
    <mergeCell ref="B159:C159"/>
    <mergeCell ref="F149:F150"/>
    <mergeCell ref="G149:G150"/>
    <mergeCell ref="B150:C150"/>
    <mergeCell ref="B151:C151"/>
    <mergeCell ref="B152:C152"/>
    <mergeCell ref="B153:C153"/>
    <mergeCell ref="B154:C154"/>
    <mergeCell ref="B155:C155"/>
    <mergeCell ref="B156:C156"/>
    <mergeCell ref="B157:C157"/>
    <mergeCell ref="B158:C158"/>
    <mergeCell ref="B134:C134"/>
    <mergeCell ref="B123:C123"/>
    <mergeCell ref="B124:C124"/>
    <mergeCell ref="B125:C125"/>
    <mergeCell ref="B126:C126"/>
    <mergeCell ref="B127:C127"/>
    <mergeCell ref="B128:C128"/>
    <mergeCell ref="B129:C129"/>
    <mergeCell ref="B130:C130"/>
    <mergeCell ref="B131:C131"/>
    <mergeCell ref="B132:C132"/>
    <mergeCell ref="B133:C133"/>
    <mergeCell ref="B135:C135"/>
    <mergeCell ref="A136:E136"/>
    <mergeCell ref="A138:K138"/>
    <mergeCell ref="A143:I143"/>
    <mergeCell ref="A146:B146"/>
    <mergeCell ref="C146:I146"/>
    <mergeCell ref="A113:A115"/>
    <mergeCell ref="B113:C113"/>
    <mergeCell ref="D113:D115"/>
    <mergeCell ref="E113:E115"/>
    <mergeCell ref="F113:G113"/>
    <mergeCell ref="B122:C122"/>
    <mergeCell ref="I113:I115"/>
    <mergeCell ref="B114:C114"/>
    <mergeCell ref="F114:F115"/>
    <mergeCell ref="G114:G115"/>
    <mergeCell ref="B115:C115"/>
    <mergeCell ref="B116:C116"/>
    <mergeCell ref="H113:H115"/>
    <mergeCell ref="B117:C117"/>
    <mergeCell ref="B118:C118"/>
    <mergeCell ref="B119:C119"/>
    <mergeCell ref="B120:C120"/>
    <mergeCell ref="B121:C121"/>
    <mergeCell ref="A100:E100"/>
    <mergeCell ref="A108:I108"/>
    <mergeCell ref="A111:B111"/>
    <mergeCell ref="C111:I111"/>
    <mergeCell ref="A112:B112"/>
    <mergeCell ref="A102:K102"/>
    <mergeCell ref="B89:C89"/>
    <mergeCell ref="B90:C90"/>
    <mergeCell ref="B91:C91"/>
    <mergeCell ref="B92:C92"/>
    <mergeCell ref="B93:C93"/>
    <mergeCell ref="B94:C94"/>
    <mergeCell ref="B95:C95"/>
    <mergeCell ref="B96:C96"/>
    <mergeCell ref="B97:C97"/>
    <mergeCell ref="B98:C98"/>
    <mergeCell ref="B99:C99"/>
    <mergeCell ref="B84:C84"/>
    <mergeCell ref="C112:I112"/>
    <mergeCell ref="A76:B76"/>
    <mergeCell ref="C76:I76"/>
    <mergeCell ref="A77:A79"/>
    <mergeCell ref="B77:C77"/>
    <mergeCell ref="D77:D79"/>
    <mergeCell ref="E77:E79"/>
    <mergeCell ref="F77:G77"/>
    <mergeCell ref="H77:H79"/>
    <mergeCell ref="I77:I79"/>
    <mergeCell ref="B57:C57"/>
    <mergeCell ref="B78:C78"/>
    <mergeCell ref="B88:C88"/>
    <mergeCell ref="F78:F79"/>
    <mergeCell ref="G78:G79"/>
    <mergeCell ref="B79:C79"/>
    <mergeCell ref="B80:C80"/>
    <mergeCell ref="B81:C81"/>
    <mergeCell ref="B82:C82"/>
    <mergeCell ref="B83:C83"/>
    <mergeCell ref="B60:C60"/>
    <mergeCell ref="B85:C85"/>
    <mergeCell ref="B86:C86"/>
    <mergeCell ref="B61:C61"/>
    <mergeCell ref="B62:C62"/>
    <mergeCell ref="B64:C64"/>
    <mergeCell ref="B87:C87"/>
    <mergeCell ref="B63:C63"/>
    <mergeCell ref="B52:C52"/>
    <mergeCell ref="B53:C53"/>
    <mergeCell ref="B54:C54"/>
    <mergeCell ref="B55:C55"/>
    <mergeCell ref="B56:C56"/>
    <mergeCell ref="A65:E65"/>
    <mergeCell ref="A67:K67"/>
    <mergeCell ref="A72:I72"/>
    <mergeCell ref="B51:C51"/>
    <mergeCell ref="A75:B75"/>
    <mergeCell ref="C75:I75"/>
    <mergeCell ref="A31:K31"/>
    <mergeCell ref="A37:I37"/>
    <mergeCell ref="A40:B40"/>
    <mergeCell ref="C40:I40"/>
    <mergeCell ref="A41:B41"/>
    <mergeCell ref="B58:C58"/>
    <mergeCell ref="B59:C59"/>
    <mergeCell ref="B43:C43"/>
    <mergeCell ref="F43:F44"/>
    <mergeCell ref="G43:G44"/>
    <mergeCell ref="B44:C44"/>
    <mergeCell ref="B45:C45"/>
    <mergeCell ref="H42:H44"/>
    <mergeCell ref="D42:D44"/>
    <mergeCell ref="E42:E44"/>
    <mergeCell ref="F42:G42"/>
    <mergeCell ref="B46:C46"/>
    <mergeCell ref="B47:C47"/>
    <mergeCell ref="B50:C50"/>
    <mergeCell ref="A1:I1"/>
    <mergeCell ref="A4:B4"/>
    <mergeCell ref="C4:I4"/>
    <mergeCell ref="A5:B5"/>
    <mergeCell ref="C5:I5"/>
    <mergeCell ref="B27:C27"/>
    <mergeCell ref="B23:C23"/>
    <mergeCell ref="C41:I41"/>
    <mergeCell ref="A42:A44"/>
    <mergeCell ref="B18:C18"/>
    <mergeCell ref="B19:C19"/>
    <mergeCell ref="B20:C20"/>
    <mergeCell ref="B21:C21"/>
    <mergeCell ref="B25:C25"/>
    <mergeCell ref="B22:C22"/>
    <mergeCell ref="B24:C24"/>
    <mergeCell ref="I42:I44"/>
    <mergeCell ref="B48:C48"/>
    <mergeCell ref="B49:C49"/>
    <mergeCell ref="B42:C42"/>
    <mergeCell ref="B28:C28"/>
    <mergeCell ref="A29:E29"/>
    <mergeCell ref="B9:C9"/>
    <mergeCell ref="B10:C10"/>
    <mergeCell ref="B11:C11"/>
    <mergeCell ref="B12:C12"/>
    <mergeCell ref="B13:C13"/>
    <mergeCell ref="H6:H8"/>
    <mergeCell ref="I6:I8"/>
    <mergeCell ref="F6:G6"/>
    <mergeCell ref="F7:F8"/>
    <mergeCell ref="G7:G8"/>
    <mergeCell ref="B26:C26"/>
    <mergeCell ref="B14:C14"/>
    <mergeCell ref="B15:C15"/>
    <mergeCell ref="B16:C16"/>
    <mergeCell ref="B17:C17"/>
    <mergeCell ref="A6:A8"/>
    <mergeCell ref="B6:C6"/>
    <mergeCell ref="B7:C7"/>
    <mergeCell ref="B8:C8"/>
    <mergeCell ref="D6:D8"/>
    <mergeCell ref="E6:E8"/>
  </mergeCells>
  <printOptions/>
  <pageMargins left="0.19685039370079" right="0.19685039370079" top="0.19685039370079" bottom="0.19685039370079" header="0" footer="0"/>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T135"/>
  <sheetViews>
    <sheetView zoomScalePageLayoutView="0" workbookViewId="0" topLeftCell="A1">
      <selection activeCell="E10" sqref="E10:H10"/>
    </sheetView>
  </sheetViews>
  <sheetFormatPr defaultColWidth="9.140625" defaultRowHeight="15" customHeight="1"/>
  <cols>
    <col min="1" max="1" width="4.7109375" style="3" customWidth="1"/>
    <col min="2" max="2" width="7.140625" style="3" customWidth="1"/>
    <col min="3" max="3" width="9.140625" style="3" customWidth="1"/>
    <col min="4" max="4" width="10.421875" style="3" customWidth="1"/>
    <col min="5" max="7" width="9.140625" style="3" customWidth="1"/>
    <col min="8" max="8" width="8.57421875" style="3" customWidth="1"/>
    <col min="9" max="9" width="11.7109375" style="3" customWidth="1"/>
    <col min="10" max="10" width="9.140625" style="3" customWidth="1"/>
    <col min="11" max="11" width="8.00390625" style="3" customWidth="1"/>
    <col min="12" max="12" width="7.57421875" style="3" customWidth="1"/>
    <col min="13" max="13" width="7.421875" style="3" customWidth="1"/>
    <col min="14" max="14" width="3.8515625" style="3" customWidth="1"/>
    <col min="15" max="15" width="10.57421875" style="3" customWidth="1"/>
    <col min="16" max="16" width="10.421875" style="3" customWidth="1"/>
    <col min="17" max="18" width="11.7109375" style="3" customWidth="1"/>
  </cols>
  <sheetData>
    <row r="1" spans="1:18" ht="15.75" customHeight="1">
      <c r="A1" s="324" t="s">
        <v>146</v>
      </c>
      <c r="B1" s="324"/>
      <c r="C1" s="324"/>
      <c r="D1" s="324"/>
      <c r="E1" s="324"/>
      <c r="F1" s="324"/>
      <c r="G1" s="324"/>
      <c r="H1" s="324"/>
      <c r="I1" s="324"/>
      <c r="J1" s="324"/>
      <c r="K1" s="324"/>
      <c r="L1" s="324"/>
      <c r="M1" s="324"/>
      <c r="N1" s="324"/>
      <c r="O1" s="324"/>
      <c r="P1" s="324"/>
      <c r="Q1" s="324"/>
      <c r="R1" s="324"/>
    </row>
    <row r="2" spans="1:18" ht="15" customHeight="1">
      <c r="A2" s="160"/>
      <c r="B2" s="160"/>
      <c r="C2" s="160"/>
      <c r="D2" s="160"/>
      <c r="E2" s="160"/>
      <c r="F2" s="160"/>
      <c r="G2" s="160"/>
      <c r="H2" s="72">
        <f>'proje ve personel bilgileri'!$B$11</f>
        <v>1</v>
      </c>
      <c r="I2" s="163" t="s">
        <v>235</v>
      </c>
      <c r="J2" s="160"/>
      <c r="K2" s="160"/>
      <c r="L2" s="160"/>
      <c r="M2" s="160"/>
      <c r="N2" s="160"/>
      <c r="O2" s="160"/>
      <c r="P2" s="160"/>
      <c r="Q2" s="160"/>
      <c r="R2" s="160"/>
    </row>
    <row r="3" spans="10:18" ht="15" customHeight="1">
      <c r="J3" s="161"/>
      <c r="R3" s="162" t="s">
        <v>147</v>
      </c>
    </row>
    <row r="4" spans="1:18" ht="15.75" customHeight="1">
      <c r="A4" s="163" t="s">
        <v>148</v>
      </c>
      <c r="J4" s="161"/>
      <c r="R4" s="162"/>
    </row>
    <row r="5" spans="1:18" ht="15.75" customHeight="1">
      <c r="A5" s="327" t="s">
        <v>2</v>
      </c>
      <c r="B5" s="328"/>
      <c r="C5" s="454">
        <f>'proje ve personel bilgileri'!$B$2</f>
        <v>0</v>
      </c>
      <c r="D5" s="455"/>
      <c r="E5" s="455"/>
      <c r="F5" s="455"/>
      <c r="G5" s="455"/>
      <c r="H5" s="455"/>
      <c r="I5" s="455"/>
      <c r="J5" s="455"/>
      <c r="K5" s="455"/>
      <c r="L5" s="455"/>
      <c r="M5" s="455"/>
      <c r="N5" s="455"/>
      <c r="O5" s="455"/>
      <c r="P5" s="455"/>
      <c r="Q5" s="455"/>
      <c r="R5" s="456"/>
    </row>
    <row r="6" spans="1:18" ht="15.75" customHeight="1">
      <c r="A6" s="327" t="s">
        <v>138</v>
      </c>
      <c r="B6" s="328"/>
      <c r="C6" s="454">
        <f>'proje ve personel bilgileri'!$B$3</f>
        <v>0</v>
      </c>
      <c r="D6" s="455"/>
      <c r="E6" s="455"/>
      <c r="F6" s="455"/>
      <c r="G6" s="455"/>
      <c r="H6" s="455"/>
      <c r="I6" s="455"/>
      <c r="J6" s="455"/>
      <c r="K6" s="455"/>
      <c r="L6" s="455"/>
      <c r="M6" s="455"/>
      <c r="N6" s="455"/>
      <c r="O6" s="455"/>
      <c r="P6" s="455"/>
      <c r="Q6" s="455"/>
      <c r="R6" s="456"/>
    </row>
    <row r="7" spans="1:18" ht="60" customHeight="1">
      <c r="A7" s="165" t="s">
        <v>51</v>
      </c>
      <c r="B7" s="166" t="s">
        <v>149</v>
      </c>
      <c r="C7" s="467" t="s">
        <v>150</v>
      </c>
      <c r="D7" s="467"/>
      <c r="E7" s="468" t="s">
        <v>151</v>
      </c>
      <c r="F7" s="469"/>
      <c r="G7" s="469"/>
      <c r="H7" s="470"/>
      <c r="I7" s="167" t="s">
        <v>152</v>
      </c>
      <c r="J7" s="468" t="s">
        <v>153</v>
      </c>
      <c r="K7" s="469"/>
      <c r="L7" s="469"/>
      <c r="M7" s="469"/>
      <c r="N7" s="470"/>
      <c r="O7" s="168" t="s">
        <v>154</v>
      </c>
      <c r="P7" s="168" t="s">
        <v>155</v>
      </c>
      <c r="Q7" s="168" t="s">
        <v>156</v>
      </c>
      <c r="R7" s="169" t="s">
        <v>157</v>
      </c>
    </row>
    <row r="8" spans="1:20" ht="24.75" customHeight="1">
      <c r="A8" s="170">
        <v>1</v>
      </c>
      <c r="B8" s="237"/>
      <c r="C8" s="460"/>
      <c r="D8" s="460"/>
      <c r="E8" s="457"/>
      <c r="F8" s="458"/>
      <c r="G8" s="458"/>
      <c r="H8" s="459"/>
      <c r="I8" s="244"/>
      <c r="J8" s="457"/>
      <c r="K8" s="458"/>
      <c r="L8" s="458"/>
      <c r="M8" s="458"/>
      <c r="N8" s="459"/>
      <c r="O8" s="195"/>
      <c r="P8" s="235"/>
      <c r="Q8" s="172"/>
      <c r="R8" s="173"/>
      <c r="S8" s="37" t="str">
        <f aca="true" t="shared" si="0" ref="S8:S17">IF(Q8&lt;&gt;0,(IF(R8=0,"KDV'li Tutar Zorunlu"," "))," ")</f>
        <v> </v>
      </c>
      <c r="T8" s="37" t="str">
        <f aca="true" t="shared" si="1" ref="T8:T17">IF(Q8&lt;&gt;0,(IF(O8=0,"Tarih Numara Zorunlu"," "))," ")</f>
        <v> </v>
      </c>
    </row>
    <row r="9" spans="1:20" ht="24.75" customHeight="1">
      <c r="A9" s="170">
        <v>2</v>
      </c>
      <c r="B9" s="237"/>
      <c r="C9" s="460"/>
      <c r="D9" s="460"/>
      <c r="E9" s="457"/>
      <c r="F9" s="458"/>
      <c r="G9" s="458"/>
      <c r="H9" s="459"/>
      <c r="I9" s="244"/>
      <c r="J9" s="457"/>
      <c r="K9" s="458"/>
      <c r="L9" s="458"/>
      <c r="M9" s="458"/>
      <c r="N9" s="459"/>
      <c r="O9" s="235"/>
      <c r="P9" s="235"/>
      <c r="Q9" s="172"/>
      <c r="R9" s="173"/>
      <c r="S9" s="37" t="str">
        <f t="shared" si="0"/>
        <v> </v>
      </c>
      <c r="T9" s="37" t="str">
        <f t="shared" si="1"/>
        <v> </v>
      </c>
    </row>
    <row r="10" spans="1:20" ht="24.75" customHeight="1">
      <c r="A10" s="170">
        <v>3</v>
      </c>
      <c r="B10" s="237"/>
      <c r="C10" s="460"/>
      <c r="D10" s="460"/>
      <c r="E10" s="457"/>
      <c r="F10" s="458"/>
      <c r="G10" s="458"/>
      <c r="H10" s="459"/>
      <c r="I10" s="244"/>
      <c r="J10" s="457"/>
      <c r="K10" s="458"/>
      <c r="L10" s="458"/>
      <c r="M10" s="458"/>
      <c r="N10" s="459"/>
      <c r="O10" s="235"/>
      <c r="P10" s="235"/>
      <c r="Q10" s="172"/>
      <c r="R10" s="173"/>
      <c r="S10" s="37" t="str">
        <f t="shared" si="0"/>
        <v> </v>
      </c>
      <c r="T10" s="37" t="str">
        <f t="shared" si="1"/>
        <v> </v>
      </c>
    </row>
    <row r="11" spans="1:20" ht="24.75" customHeight="1">
      <c r="A11" s="170">
        <v>4</v>
      </c>
      <c r="B11" s="237"/>
      <c r="C11" s="460"/>
      <c r="D11" s="460"/>
      <c r="E11" s="457"/>
      <c r="F11" s="458"/>
      <c r="G11" s="458"/>
      <c r="H11" s="459"/>
      <c r="I11" s="244"/>
      <c r="J11" s="457"/>
      <c r="K11" s="458"/>
      <c r="L11" s="458"/>
      <c r="M11" s="458"/>
      <c r="N11" s="459"/>
      <c r="O11" s="174"/>
      <c r="P11" s="174"/>
      <c r="Q11" s="175"/>
      <c r="R11" s="173"/>
      <c r="S11" s="37" t="str">
        <f t="shared" si="0"/>
        <v> </v>
      </c>
      <c r="T11" s="37" t="str">
        <f t="shared" si="1"/>
        <v> </v>
      </c>
    </row>
    <row r="12" spans="1:20" ht="24.75" customHeight="1">
      <c r="A12" s="170">
        <v>5</v>
      </c>
      <c r="B12" s="237"/>
      <c r="C12" s="460"/>
      <c r="D12" s="460"/>
      <c r="E12" s="457"/>
      <c r="F12" s="458"/>
      <c r="G12" s="458"/>
      <c r="H12" s="459"/>
      <c r="I12" s="244"/>
      <c r="J12" s="457"/>
      <c r="K12" s="458"/>
      <c r="L12" s="458"/>
      <c r="M12" s="458"/>
      <c r="N12" s="459"/>
      <c r="O12" s="235"/>
      <c r="P12" s="235"/>
      <c r="Q12" s="172"/>
      <c r="R12" s="173"/>
      <c r="S12" s="37" t="str">
        <f t="shared" si="0"/>
        <v> </v>
      </c>
      <c r="T12" s="37" t="str">
        <f t="shared" si="1"/>
        <v> </v>
      </c>
    </row>
    <row r="13" spans="1:20" ht="24.75" customHeight="1">
      <c r="A13" s="170">
        <v>6</v>
      </c>
      <c r="B13" s="237"/>
      <c r="C13" s="460"/>
      <c r="D13" s="460"/>
      <c r="E13" s="461"/>
      <c r="F13" s="461"/>
      <c r="G13" s="461"/>
      <c r="H13" s="461"/>
      <c r="I13" s="245"/>
      <c r="J13" s="457"/>
      <c r="K13" s="458"/>
      <c r="L13" s="458"/>
      <c r="M13" s="458"/>
      <c r="N13" s="459"/>
      <c r="O13" s="174"/>
      <c r="P13" s="174"/>
      <c r="Q13" s="175"/>
      <c r="R13" s="173"/>
      <c r="S13" s="37" t="str">
        <f t="shared" si="0"/>
        <v> </v>
      </c>
      <c r="T13" s="37" t="str">
        <f t="shared" si="1"/>
        <v> </v>
      </c>
    </row>
    <row r="14" spans="1:20" ht="24.75" customHeight="1">
      <c r="A14" s="170">
        <v>7</v>
      </c>
      <c r="B14" s="174"/>
      <c r="C14" s="460"/>
      <c r="D14" s="460"/>
      <c r="E14" s="461"/>
      <c r="F14" s="461"/>
      <c r="G14" s="461"/>
      <c r="H14" s="461"/>
      <c r="I14" s="243"/>
      <c r="J14" s="457"/>
      <c r="K14" s="458"/>
      <c r="L14" s="458"/>
      <c r="M14" s="458"/>
      <c r="N14" s="459"/>
      <c r="O14" s="174"/>
      <c r="P14" s="174"/>
      <c r="Q14" s="175"/>
      <c r="R14" s="173"/>
      <c r="S14" s="37" t="str">
        <f t="shared" si="0"/>
        <v> </v>
      </c>
      <c r="T14" s="37" t="str">
        <f t="shared" si="1"/>
        <v> </v>
      </c>
    </row>
    <row r="15" spans="1:20" ht="24.75" customHeight="1">
      <c r="A15" s="170">
        <v>8</v>
      </c>
      <c r="B15" s="174"/>
      <c r="C15" s="460"/>
      <c r="D15" s="460"/>
      <c r="E15" s="461"/>
      <c r="F15" s="461"/>
      <c r="G15" s="461"/>
      <c r="H15" s="461"/>
      <c r="I15" s="243"/>
      <c r="J15" s="457"/>
      <c r="K15" s="458"/>
      <c r="L15" s="458"/>
      <c r="M15" s="458"/>
      <c r="N15" s="459"/>
      <c r="O15" s="174"/>
      <c r="P15" s="174"/>
      <c r="Q15" s="175"/>
      <c r="R15" s="173"/>
      <c r="S15" s="37" t="str">
        <f t="shared" si="0"/>
        <v> </v>
      </c>
      <c r="T15" s="37" t="str">
        <f t="shared" si="1"/>
        <v> </v>
      </c>
    </row>
    <row r="16" spans="1:20" ht="24.75" customHeight="1">
      <c r="A16" s="170">
        <v>9</v>
      </c>
      <c r="B16" s="174"/>
      <c r="C16" s="460"/>
      <c r="D16" s="460"/>
      <c r="E16" s="461"/>
      <c r="F16" s="461"/>
      <c r="G16" s="461"/>
      <c r="H16" s="461"/>
      <c r="I16" s="243"/>
      <c r="J16" s="457"/>
      <c r="K16" s="458"/>
      <c r="L16" s="458"/>
      <c r="M16" s="458"/>
      <c r="N16" s="459"/>
      <c r="O16" s="174"/>
      <c r="P16" s="174"/>
      <c r="Q16" s="175"/>
      <c r="R16" s="173"/>
      <c r="S16" s="37" t="str">
        <f t="shared" si="0"/>
        <v> </v>
      </c>
      <c r="T16" s="37" t="str">
        <f t="shared" si="1"/>
        <v> </v>
      </c>
    </row>
    <row r="17" spans="1:20" ht="24.75" customHeight="1">
      <c r="A17" s="170">
        <v>10</v>
      </c>
      <c r="B17" s="174"/>
      <c r="C17" s="465"/>
      <c r="D17" s="466"/>
      <c r="E17" s="457"/>
      <c r="F17" s="458"/>
      <c r="G17" s="458"/>
      <c r="H17" s="459"/>
      <c r="I17" s="243"/>
      <c r="J17" s="457"/>
      <c r="K17" s="458"/>
      <c r="L17" s="458"/>
      <c r="M17" s="458"/>
      <c r="N17" s="459"/>
      <c r="O17" s="174"/>
      <c r="P17" s="174"/>
      <c r="Q17" s="175"/>
      <c r="R17" s="173"/>
      <c r="S17" s="37" t="str">
        <f t="shared" si="0"/>
        <v> </v>
      </c>
      <c r="T17" s="37" t="str">
        <f t="shared" si="1"/>
        <v> </v>
      </c>
    </row>
    <row r="18" spans="1:18" ht="15.75" customHeight="1">
      <c r="A18" s="177"/>
      <c r="B18" s="153"/>
      <c r="C18" s="178"/>
      <c r="D18" s="178"/>
      <c r="E18" s="179"/>
      <c r="F18" s="179"/>
      <c r="G18" s="179"/>
      <c r="H18" s="179"/>
      <c r="I18" s="153"/>
      <c r="J18" s="179"/>
      <c r="K18" s="179"/>
      <c r="L18" s="179"/>
      <c r="M18" s="179"/>
      <c r="N18" s="179"/>
      <c r="O18" s="153"/>
      <c r="P18" s="180" t="s">
        <v>135</v>
      </c>
      <c r="Q18" s="183">
        <f>SUM(Q8:Q17)</f>
        <v>0</v>
      </c>
      <c r="R18" s="181"/>
    </row>
    <row r="19" ht="15" customHeight="1">
      <c r="A19" s="3" t="s">
        <v>158</v>
      </c>
    </row>
    <row r="20" ht="15" customHeight="1">
      <c r="A20" s="182" t="s">
        <v>159</v>
      </c>
    </row>
    <row r="24" spans="1:11" ht="15" customHeight="1">
      <c r="A24" s="71" t="s">
        <v>125</v>
      </c>
      <c r="B24" s="71"/>
      <c r="C24" s="71"/>
      <c r="D24" s="71"/>
      <c r="E24" s="71"/>
      <c r="F24" s="71"/>
      <c r="G24" s="71"/>
      <c r="H24" s="71"/>
      <c r="I24" s="71"/>
      <c r="J24" s="71"/>
      <c r="K24" s="71"/>
    </row>
    <row r="25" spans="1:11" ht="15" customHeight="1">
      <c r="A25" s="236"/>
      <c r="B25" s="236"/>
      <c r="C25" s="236"/>
      <c r="D25" s="236"/>
      <c r="E25" s="236"/>
      <c r="F25" s="236"/>
      <c r="G25" s="236"/>
      <c r="H25" s="236"/>
      <c r="I25" s="236"/>
      <c r="J25" s="236"/>
      <c r="K25" s="236"/>
    </row>
    <row r="26" spans="1:16" ht="15" customHeight="1">
      <c r="A26" s="238" t="s">
        <v>65</v>
      </c>
      <c r="I26" s="238" t="s">
        <v>66</v>
      </c>
      <c r="L26" s="238" t="s">
        <v>67</v>
      </c>
      <c r="O26" s="70" t="s">
        <v>82</v>
      </c>
      <c r="P26" s="70"/>
    </row>
    <row r="27" spans="1:16" ht="15" customHeight="1">
      <c r="A27" s="238"/>
      <c r="I27" s="238"/>
      <c r="L27" s="238"/>
      <c r="O27" s="70"/>
      <c r="P27" s="70"/>
    </row>
    <row r="28" spans="1:18" ht="15.75" customHeight="1">
      <c r="A28" s="324" t="s">
        <v>146</v>
      </c>
      <c r="B28" s="324"/>
      <c r="C28" s="324"/>
      <c r="D28" s="324"/>
      <c r="E28" s="324"/>
      <c r="F28" s="324"/>
      <c r="G28" s="324"/>
      <c r="H28" s="324"/>
      <c r="I28" s="324"/>
      <c r="J28" s="324"/>
      <c r="K28" s="324"/>
      <c r="L28" s="324"/>
      <c r="M28" s="324"/>
      <c r="N28" s="324"/>
      <c r="O28" s="324"/>
      <c r="P28" s="324"/>
      <c r="Q28" s="324"/>
      <c r="R28" s="324"/>
    </row>
    <row r="29" spans="1:18" ht="15" customHeight="1">
      <c r="A29" s="160"/>
      <c r="B29" s="160"/>
      <c r="C29" s="160"/>
      <c r="D29" s="160"/>
      <c r="E29" s="160"/>
      <c r="F29" s="160"/>
      <c r="G29" s="160"/>
      <c r="H29" s="72">
        <f>'proje ve personel bilgileri'!$B$11</f>
        <v>1</v>
      </c>
      <c r="I29" s="163" t="s">
        <v>235</v>
      </c>
      <c r="J29" s="160"/>
      <c r="K29" s="160"/>
      <c r="L29" s="160"/>
      <c r="M29" s="160"/>
      <c r="N29" s="160"/>
      <c r="O29" s="160"/>
      <c r="P29" s="160"/>
      <c r="Q29" s="160"/>
      <c r="R29" s="160"/>
    </row>
    <row r="30" spans="10:18" ht="15" customHeight="1">
      <c r="J30" s="161"/>
      <c r="R30" s="162" t="s">
        <v>147</v>
      </c>
    </row>
    <row r="31" spans="1:18" ht="15.75" customHeight="1">
      <c r="A31" s="163" t="s">
        <v>148</v>
      </c>
      <c r="J31" s="161"/>
      <c r="R31" s="162"/>
    </row>
    <row r="32" spans="1:18" ht="15.75" customHeight="1">
      <c r="A32" s="327" t="s">
        <v>2</v>
      </c>
      <c r="B32" s="328"/>
      <c r="C32" s="454">
        <f>'proje ve personel bilgileri'!$B$2</f>
        <v>0</v>
      </c>
      <c r="D32" s="455"/>
      <c r="E32" s="455"/>
      <c r="F32" s="455"/>
      <c r="G32" s="455"/>
      <c r="H32" s="455"/>
      <c r="I32" s="455"/>
      <c r="J32" s="455"/>
      <c r="K32" s="455"/>
      <c r="L32" s="455"/>
      <c r="M32" s="455"/>
      <c r="N32" s="455"/>
      <c r="O32" s="455"/>
      <c r="P32" s="455"/>
      <c r="Q32" s="455"/>
      <c r="R32" s="456"/>
    </row>
    <row r="33" spans="1:18" ht="15.75" customHeight="1">
      <c r="A33" s="327" t="s">
        <v>138</v>
      </c>
      <c r="B33" s="328"/>
      <c r="C33" s="462">
        <f>'proje ve personel bilgileri'!$B$3</f>
        <v>0</v>
      </c>
      <c r="D33" s="463"/>
      <c r="E33" s="463"/>
      <c r="F33" s="463"/>
      <c r="G33" s="463"/>
      <c r="H33" s="463"/>
      <c r="I33" s="463"/>
      <c r="J33" s="463"/>
      <c r="K33" s="463"/>
      <c r="L33" s="463"/>
      <c r="M33" s="463"/>
      <c r="N33" s="463"/>
      <c r="O33" s="463"/>
      <c r="P33" s="463"/>
      <c r="Q33" s="463"/>
      <c r="R33" s="464"/>
    </row>
    <row r="34" spans="1:18" ht="60" customHeight="1">
      <c r="A34" s="165" t="s">
        <v>51</v>
      </c>
      <c r="B34" s="166" t="s">
        <v>149</v>
      </c>
      <c r="C34" s="468" t="s">
        <v>150</v>
      </c>
      <c r="D34" s="470"/>
      <c r="E34" s="468" t="s">
        <v>151</v>
      </c>
      <c r="F34" s="469"/>
      <c r="G34" s="469"/>
      <c r="H34" s="470"/>
      <c r="I34" s="167" t="s">
        <v>152</v>
      </c>
      <c r="J34" s="468" t="s">
        <v>153</v>
      </c>
      <c r="K34" s="469"/>
      <c r="L34" s="469"/>
      <c r="M34" s="469"/>
      <c r="N34" s="470"/>
      <c r="O34" s="168" t="s">
        <v>154</v>
      </c>
      <c r="P34" s="168" t="s">
        <v>155</v>
      </c>
      <c r="Q34" s="168" t="s">
        <v>156</v>
      </c>
      <c r="R34" s="169" t="s">
        <v>157</v>
      </c>
    </row>
    <row r="35" spans="1:20" ht="24.75" customHeight="1">
      <c r="A35" s="170">
        <v>11</v>
      </c>
      <c r="B35" s="237"/>
      <c r="C35" s="460"/>
      <c r="D35" s="460"/>
      <c r="E35" s="457"/>
      <c r="F35" s="458"/>
      <c r="G35" s="458"/>
      <c r="H35" s="459"/>
      <c r="I35" s="244"/>
      <c r="J35" s="457"/>
      <c r="K35" s="458"/>
      <c r="L35" s="458"/>
      <c r="M35" s="458"/>
      <c r="N35" s="459"/>
      <c r="O35" s="235"/>
      <c r="P35" s="235"/>
      <c r="Q35" s="172"/>
      <c r="R35" s="173"/>
      <c r="S35" s="37" t="str">
        <f aca="true" t="shared" si="2" ref="S35:S44">IF(Q35&lt;&gt;0,(IF(R35=0,"KDV'li Tutar Zorunlu"," "))," ")</f>
        <v> </v>
      </c>
      <c r="T35" s="37" t="str">
        <f aca="true" t="shared" si="3" ref="T35:T44">IF(Q35&lt;&gt;0,(IF(O35=0,"Tarih Numara Zorunlu"," "))," ")</f>
        <v> </v>
      </c>
    </row>
    <row r="36" spans="1:20" ht="24.75" customHeight="1">
      <c r="A36" s="170">
        <v>12</v>
      </c>
      <c r="B36" s="237"/>
      <c r="C36" s="460"/>
      <c r="D36" s="460"/>
      <c r="E36" s="457"/>
      <c r="F36" s="458"/>
      <c r="G36" s="458"/>
      <c r="H36" s="459"/>
      <c r="I36" s="244"/>
      <c r="J36" s="457"/>
      <c r="K36" s="458"/>
      <c r="L36" s="458"/>
      <c r="M36" s="458"/>
      <c r="N36" s="459"/>
      <c r="O36" s="235"/>
      <c r="P36" s="235"/>
      <c r="Q36" s="172"/>
      <c r="R36" s="173"/>
      <c r="S36" s="37" t="str">
        <f t="shared" si="2"/>
        <v> </v>
      </c>
      <c r="T36" s="37" t="str">
        <f t="shared" si="3"/>
        <v> </v>
      </c>
    </row>
    <row r="37" spans="1:20" ht="24.75" customHeight="1">
      <c r="A37" s="170">
        <v>13</v>
      </c>
      <c r="B37" s="237"/>
      <c r="C37" s="460"/>
      <c r="D37" s="460"/>
      <c r="E37" s="457"/>
      <c r="F37" s="458"/>
      <c r="G37" s="458"/>
      <c r="H37" s="459"/>
      <c r="I37" s="244"/>
      <c r="J37" s="457"/>
      <c r="K37" s="458"/>
      <c r="L37" s="458"/>
      <c r="M37" s="458"/>
      <c r="N37" s="459"/>
      <c r="O37" s="235"/>
      <c r="P37" s="235"/>
      <c r="Q37" s="172"/>
      <c r="R37" s="173"/>
      <c r="S37" s="37" t="str">
        <f t="shared" si="2"/>
        <v> </v>
      </c>
      <c r="T37" s="37" t="str">
        <f t="shared" si="3"/>
        <v> </v>
      </c>
    </row>
    <row r="38" spans="1:20" ht="24.75" customHeight="1">
      <c r="A38" s="170">
        <v>14</v>
      </c>
      <c r="B38" s="237"/>
      <c r="C38" s="460"/>
      <c r="D38" s="460"/>
      <c r="E38" s="457"/>
      <c r="F38" s="458"/>
      <c r="G38" s="458"/>
      <c r="H38" s="459"/>
      <c r="I38" s="244"/>
      <c r="J38" s="457"/>
      <c r="K38" s="458"/>
      <c r="L38" s="458"/>
      <c r="M38" s="458"/>
      <c r="N38" s="459"/>
      <c r="O38" s="174"/>
      <c r="P38" s="174"/>
      <c r="Q38" s="175"/>
      <c r="R38" s="173"/>
      <c r="S38" s="37" t="str">
        <f t="shared" si="2"/>
        <v> </v>
      </c>
      <c r="T38" s="37" t="str">
        <f t="shared" si="3"/>
        <v> </v>
      </c>
    </row>
    <row r="39" spans="1:20" ht="24.75" customHeight="1">
      <c r="A39" s="170">
        <v>15</v>
      </c>
      <c r="B39" s="237"/>
      <c r="C39" s="460"/>
      <c r="D39" s="460"/>
      <c r="E39" s="457"/>
      <c r="F39" s="458"/>
      <c r="G39" s="458"/>
      <c r="H39" s="459"/>
      <c r="I39" s="244"/>
      <c r="J39" s="457"/>
      <c r="K39" s="458"/>
      <c r="L39" s="458"/>
      <c r="M39" s="458"/>
      <c r="N39" s="459"/>
      <c r="O39" s="235"/>
      <c r="P39" s="235"/>
      <c r="Q39" s="172"/>
      <c r="R39" s="173"/>
      <c r="S39" s="37" t="str">
        <f t="shared" si="2"/>
        <v> </v>
      </c>
      <c r="T39" s="37" t="str">
        <f t="shared" si="3"/>
        <v> </v>
      </c>
    </row>
    <row r="40" spans="1:20" ht="24.75" customHeight="1">
      <c r="A40" s="170">
        <v>16</v>
      </c>
      <c r="B40" s="237"/>
      <c r="C40" s="460"/>
      <c r="D40" s="460"/>
      <c r="E40" s="461"/>
      <c r="F40" s="461"/>
      <c r="G40" s="461"/>
      <c r="H40" s="461"/>
      <c r="I40" s="245"/>
      <c r="J40" s="457"/>
      <c r="K40" s="458"/>
      <c r="L40" s="458"/>
      <c r="M40" s="458"/>
      <c r="N40" s="459"/>
      <c r="O40" s="174"/>
      <c r="P40" s="174"/>
      <c r="Q40" s="175"/>
      <c r="R40" s="173"/>
      <c r="S40" s="37" t="str">
        <f t="shared" si="2"/>
        <v> </v>
      </c>
      <c r="T40" s="37" t="str">
        <f t="shared" si="3"/>
        <v> </v>
      </c>
    </row>
    <row r="41" spans="1:20" ht="24.75" customHeight="1">
      <c r="A41" s="170">
        <v>17</v>
      </c>
      <c r="B41" s="174"/>
      <c r="C41" s="460"/>
      <c r="D41" s="460"/>
      <c r="E41" s="461"/>
      <c r="F41" s="461"/>
      <c r="G41" s="461"/>
      <c r="H41" s="461"/>
      <c r="I41" s="243"/>
      <c r="J41" s="457"/>
      <c r="K41" s="458"/>
      <c r="L41" s="458"/>
      <c r="M41" s="458"/>
      <c r="N41" s="459"/>
      <c r="O41" s="174"/>
      <c r="P41" s="174"/>
      <c r="Q41" s="175"/>
      <c r="R41" s="173"/>
      <c r="S41" s="37" t="str">
        <f t="shared" si="2"/>
        <v> </v>
      </c>
      <c r="T41" s="37" t="str">
        <f t="shared" si="3"/>
        <v> </v>
      </c>
    </row>
    <row r="42" spans="1:20" ht="24.75" customHeight="1">
      <c r="A42" s="170">
        <v>18</v>
      </c>
      <c r="B42" s="174"/>
      <c r="C42" s="460"/>
      <c r="D42" s="460"/>
      <c r="E42" s="461"/>
      <c r="F42" s="461"/>
      <c r="G42" s="461"/>
      <c r="H42" s="461"/>
      <c r="I42" s="243"/>
      <c r="J42" s="457"/>
      <c r="K42" s="458"/>
      <c r="L42" s="458"/>
      <c r="M42" s="458"/>
      <c r="N42" s="459"/>
      <c r="O42" s="174"/>
      <c r="P42" s="174"/>
      <c r="Q42" s="175"/>
      <c r="R42" s="173"/>
      <c r="S42" s="37" t="str">
        <f t="shared" si="2"/>
        <v> </v>
      </c>
      <c r="T42" s="37" t="str">
        <f t="shared" si="3"/>
        <v> </v>
      </c>
    </row>
    <row r="43" spans="1:20" ht="24.75" customHeight="1">
      <c r="A43" s="170">
        <v>19</v>
      </c>
      <c r="B43" s="174"/>
      <c r="C43" s="460"/>
      <c r="D43" s="460"/>
      <c r="E43" s="461"/>
      <c r="F43" s="461"/>
      <c r="G43" s="461"/>
      <c r="H43" s="461"/>
      <c r="I43" s="243"/>
      <c r="J43" s="457"/>
      <c r="K43" s="458"/>
      <c r="L43" s="458"/>
      <c r="M43" s="458"/>
      <c r="N43" s="459"/>
      <c r="O43" s="174"/>
      <c r="P43" s="174"/>
      <c r="Q43" s="175"/>
      <c r="R43" s="173"/>
      <c r="S43" s="37" t="str">
        <f t="shared" si="2"/>
        <v> </v>
      </c>
      <c r="T43" s="37" t="str">
        <f t="shared" si="3"/>
        <v> </v>
      </c>
    </row>
    <row r="44" spans="1:20" ht="24.75" customHeight="1">
      <c r="A44" s="170">
        <v>20</v>
      </c>
      <c r="B44" s="174"/>
      <c r="C44" s="460"/>
      <c r="D44" s="460"/>
      <c r="E44" s="461"/>
      <c r="F44" s="461"/>
      <c r="G44" s="461"/>
      <c r="H44" s="461"/>
      <c r="I44" s="243"/>
      <c r="J44" s="457"/>
      <c r="K44" s="458"/>
      <c r="L44" s="458"/>
      <c r="M44" s="458"/>
      <c r="N44" s="459"/>
      <c r="O44" s="174"/>
      <c r="P44" s="174"/>
      <c r="Q44" s="175"/>
      <c r="R44" s="173"/>
      <c r="S44" s="37" t="str">
        <f t="shared" si="2"/>
        <v> </v>
      </c>
      <c r="T44" s="37" t="str">
        <f t="shared" si="3"/>
        <v> </v>
      </c>
    </row>
    <row r="45" spans="1:18" ht="15.75" customHeight="1">
      <c r="A45" s="177"/>
      <c r="B45" s="153"/>
      <c r="C45" s="178"/>
      <c r="D45" s="178"/>
      <c r="E45" s="179"/>
      <c r="F45" s="179"/>
      <c r="G45" s="179"/>
      <c r="H45" s="179"/>
      <c r="I45" s="153"/>
      <c r="J45" s="179"/>
      <c r="K45" s="179"/>
      <c r="L45" s="179"/>
      <c r="M45" s="179"/>
      <c r="N45" s="179"/>
      <c r="O45" s="153"/>
      <c r="P45" s="180" t="s">
        <v>135</v>
      </c>
      <c r="Q45" s="183">
        <f>SUM(Q35:Q44)+Q18</f>
        <v>0</v>
      </c>
      <c r="R45" s="181"/>
    </row>
    <row r="46" ht="15" customHeight="1">
      <c r="A46" s="3" t="s">
        <v>158</v>
      </c>
    </row>
    <row r="47" ht="15" customHeight="1">
      <c r="A47" s="182" t="s">
        <v>159</v>
      </c>
    </row>
    <row r="51" spans="1:11" ht="15" customHeight="1">
      <c r="A51" s="71" t="s">
        <v>125</v>
      </c>
      <c r="B51" s="71"/>
      <c r="C51" s="71"/>
      <c r="D51" s="71"/>
      <c r="E51" s="71"/>
      <c r="F51" s="71"/>
      <c r="G51" s="71"/>
      <c r="H51" s="71"/>
      <c r="I51" s="71"/>
      <c r="J51" s="71"/>
      <c r="K51" s="71"/>
    </row>
    <row r="52" spans="1:11" ht="15" customHeight="1">
      <c r="A52" s="236"/>
      <c r="B52" s="236"/>
      <c r="C52" s="236"/>
      <c r="D52" s="236"/>
      <c r="E52" s="236"/>
      <c r="F52" s="236"/>
      <c r="G52" s="236"/>
      <c r="H52" s="236"/>
      <c r="I52" s="236"/>
      <c r="J52" s="236"/>
      <c r="K52" s="236"/>
    </row>
    <row r="53" spans="1:16" ht="15" customHeight="1">
      <c r="A53" s="238" t="s">
        <v>65</v>
      </c>
      <c r="I53" s="238" t="s">
        <v>66</v>
      </c>
      <c r="L53" s="238" t="s">
        <v>67</v>
      </c>
      <c r="O53" s="70" t="s">
        <v>82</v>
      </c>
      <c r="P53" s="70"/>
    </row>
    <row r="54" spans="1:16" ht="15" customHeight="1">
      <c r="A54" s="238"/>
      <c r="I54" s="238"/>
      <c r="L54" s="238"/>
      <c r="O54" s="70"/>
      <c r="P54" s="70"/>
    </row>
    <row r="55" spans="1:18" ht="15.75" customHeight="1">
      <c r="A55" s="324" t="s">
        <v>146</v>
      </c>
      <c r="B55" s="324"/>
      <c r="C55" s="324"/>
      <c r="D55" s="324"/>
      <c r="E55" s="324"/>
      <c r="F55" s="324"/>
      <c r="G55" s="324"/>
      <c r="H55" s="324"/>
      <c r="I55" s="324"/>
      <c r="J55" s="324"/>
      <c r="K55" s="324"/>
      <c r="L55" s="324"/>
      <c r="M55" s="324"/>
      <c r="N55" s="324"/>
      <c r="O55" s="324"/>
      <c r="P55" s="324"/>
      <c r="Q55" s="324"/>
      <c r="R55" s="324"/>
    </row>
    <row r="56" spans="1:18" ht="15" customHeight="1">
      <c r="A56" s="160"/>
      <c r="B56" s="160"/>
      <c r="C56" s="160"/>
      <c r="D56" s="160"/>
      <c r="E56" s="160"/>
      <c r="F56" s="160"/>
      <c r="G56" s="160"/>
      <c r="H56" s="72">
        <f>'proje ve personel bilgileri'!$B$11</f>
        <v>1</v>
      </c>
      <c r="I56" s="163" t="s">
        <v>235</v>
      </c>
      <c r="J56" s="160"/>
      <c r="K56" s="160"/>
      <c r="L56" s="160"/>
      <c r="M56" s="160"/>
      <c r="N56" s="160"/>
      <c r="O56" s="160"/>
      <c r="P56" s="160"/>
      <c r="Q56" s="160"/>
      <c r="R56" s="160"/>
    </row>
    <row r="57" spans="10:18" ht="15" customHeight="1">
      <c r="J57" s="161"/>
      <c r="R57" s="162" t="s">
        <v>147</v>
      </c>
    </row>
    <row r="58" spans="1:18" ht="15.75" customHeight="1">
      <c r="A58" s="163" t="s">
        <v>148</v>
      </c>
      <c r="J58" s="161"/>
      <c r="R58" s="162"/>
    </row>
    <row r="59" spans="1:18" ht="15.75" customHeight="1">
      <c r="A59" s="327" t="s">
        <v>2</v>
      </c>
      <c r="B59" s="328"/>
      <c r="C59" s="454">
        <f>'proje ve personel bilgileri'!$B$2</f>
        <v>0</v>
      </c>
      <c r="D59" s="455"/>
      <c r="E59" s="455"/>
      <c r="F59" s="455"/>
      <c r="G59" s="455"/>
      <c r="H59" s="455"/>
      <c r="I59" s="455"/>
      <c r="J59" s="455"/>
      <c r="K59" s="455"/>
      <c r="L59" s="455"/>
      <c r="M59" s="455"/>
      <c r="N59" s="455"/>
      <c r="O59" s="455"/>
      <c r="P59" s="455"/>
      <c r="Q59" s="455"/>
      <c r="R59" s="456"/>
    </row>
    <row r="60" spans="1:18" ht="15.75" customHeight="1">
      <c r="A60" s="327" t="s">
        <v>138</v>
      </c>
      <c r="B60" s="328"/>
      <c r="C60" s="462">
        <f>'proje ve personel bilgileri'!$B$3</f>
        <v>0</v>
      </c>
      <c r="D60" s="463"/>
      <c r="E60" s="463"/>
      <c r="F60" s="463"/>
      <c r="G60" s="463"/>
      <c r="H60" s="463"/>
      <c r="I60" s="463"/>
      <c r="J60" s="463"/>
      <c r="K60" s="463"/>
      <c r="L60" s="463"/>
      <c r="M60" s="463"/>
      <c r="N60" s="463"/>
      <c r="O60" s="463"/>
      <c r="P60" s="463"/>
      <c r="Q60" s="463"/>
      <c r="R60" s="464"/>
    </row>
    <row r="61" spans="1:18" ht="60" customHeight="1">
      <c r="A61" s="165" t="s">
        <v>51</v>
      </c>
      <c r="B61" s="166" t="s">
        <v>149</v>
      </c>
      <c r="C61" s="467" t="s">
        <v>150</v>
      </c>
      <c r="D61" s="467"/>
      <c r="E61" s="468" t="s">
        <v>151</v>
      </c>
      <c r="F61" s="469"/>
      <c r="G61" s="469"/>
      <c r="H61" s="470"/>
      <c r="I61" s="167" t="s">
        <v>152</v>
      </c>
      <c r="J61" s="468" t="s">
        <v>153</v>
      </c>
      <c r="K61" s="469"/>
      <c r="L61" s="469"/>
      <c r="M61" s="469"/>
      <c r="N61" s="470"/>
      <c r="O61" s="168" t="s">
        <v>154</v>
      </c>
      <c r="P61" s="168" t="s">
        <v>155</v>
      </c>
      <c r="Q61" s="168" t="s">
        <v>156</v>
      </c>
      <c r="R61" s="169" t="s">
        <v>157</v>
      </c>
    </row>
    <row r="62" spans="1:20" ht="24.75" customHeight="1">
      <c r="A62" s="170">
        <v>21</v>
      </c>
      <c r="B62" s="237"/>
      <c r="C62" s="460"/>
      <c r="D62" s="460"/>
      <c r="E62" s="457"/>
      <c r="F62" s="458"/>
      <c r="G62" s="458"/>
      <c r="H62" s="459"/>
      <c r="I62" s="244"/>
      <c r="J62" s="457"/>
      <c r="K62" s="458"/>
      <c r="L62" s="458"/>
      <c r="M62" s="458"/>
      <c r="N62" s="459"/>
      <c r="O62" s="235"/>
      <c r="P62" s="235"/>
      <c r="Q62" s="172"/>
      <c r="R62" s="173"/>
      <c r="S62" s="37" t="str">
        <f aca="true" t="shared" si="4" ref="S62:S71">IF(Q62&lt;&gt;0,(IF(R62=0,"KDV'li Tutar Zorunlu"," "))," ")</f>
        <v> </v>
      </c>
      <c r="T62" s="37" t="str">
        <f aca="true" t="shared" si="5" ref="T62:T71">IF(Q62&lt;&gt;0,(IF(O62=0,"Tarih Numara Zorunlu"," "))," ")</f>
        <v> </v>
      </c>
    </row>
    <row r="63" spans="1:20" ht="24.75" customHeight="1">
      <c r="A63" s="170">
        <v>22</v>
      </c>
      <c r="B63" s="237"/>
      <c r="C63" s="460"/>
      <c r="D63" s="460"/>
      <c r="E63" s="457"/>
      <c r="F63" s="458"/>
      <c r="G63" s="458"/>
      <c r="H63" s="459"/>
      <c r="I63" s="244"/>
      <c r="J63" s="457"/>
      <c r="K63" s="458"/>
      <c r="L63" s="458"/>
      <c r="M63" s="458"/>
      <c r="N63" s="459"/>
      <c r="O63" s="235"/>
      <c r="P63" s="235"/>
      <c r="Q63" s="172"/>
      <c r="R63" s="173"/>
      <c r="S63" s="37" t="str">
        <f t="shared" si="4"/>
        <v> </v>
      </c>
      <c r="T63" s="37" t="str">
        <f t="shared" si="5"/>
        <v> </v>
      </c>
    </row>
    <row r="64" spans="1:20" ht="24.75" customHeight="1">
      <c r="A64" s="170">
        <v>23</v>
      </c>
      <c r="B64" s="237"/>
      <c r="C64" s="460"/>
      <c r="D64" s="460"/>
      <c r="E64" s="457"/>
      <c r="F64" s="458"/>
      <c r="G64" s="458"/>
      <c r="H64" s="459"/>
      <c r="I64" s="244"/>
      <c r="J64" s="457"/>
      <c r="K64" s="458"/>
      <c r="L64" s="458"/>
      <c r="M64" s="458"/>
      <c r="N64" s="459"/>
      <c r="O64" s="235"/>
      <c r="P64" s="235"/>
      <c r="Q64" s="172"/>
      <c r="R64" s="173"/>
      <c r="S64" s="37" t="str">
        <f t="shared" si="4"/>
        <v> </v>
      </c>
      <c r="T64" s="37" t="str">
        <f t="shared" si="5"/>
        <v> </v>
      </c>
    </row>
    <row r="65" spans="1:20" ht="24.75" customHeight="1">
      <c r="A65" s="170">
        <v>24</v>
      </c>
      <c r="B65" s="237"/>
      <c r="C65" s="460"/>
      <c r="D65" s="460"/>
      <c r="E65" s="457"/>
      <c r="F65" s="458"/>
      <c r="G65" s="458"/>
      <c r="H65" s="459"/>
      <c r="I65" s="244"/>
      <c r="J65" s="457"/>
      <c r="K65" s="458"/>
      <c r="L65" s="458"/>
      <c r="M65" s="458"/>
      <c r="N65" s="459"/>
      <c r="O65" s="174"/>
      <c r="P65" s="174"/>
      <c r="Q65" s="175"/>
      <c r="R65" s="173"/>
      <c r="S65" s="37" t="str">
        <f t="shared" si="4"/>
        <v> </v>
      </c>
      <c r="T65" s="37" t="str">
        <f t="shared" si="5"/>
        <v> </v>
      </c>
    </row>
    <row r="66" spans="1:20" ht="24.75" customHeight="1">
      <c r="A66" s="170">
        <v>25</v>
      </c>
      <c r="B66" s="237"/>
      <c r="C66" s="460"/>
      <c r="D66" s="460"/>
      <c r="E66" s="457"/>
      <c r="F66" s="458"/>
      <c r="G66" s="458"/>
      <c r="H66" s="459"/>
      <c r="I66" s="244"/>
      <c r="J66" s="457"/>
      <c r="K66" s="458"/>
      <c r="L66" s="458"/>
      <c r="M66" s="458"/>
      <c r="N66" s="459"/>
      <c r="O66" s="235"/>
      <c r="P66" s="235"/>
      <c r="Q66" s="172"/>
      <c r="R66" s="173"/>
      <c r="S66" s="37" t="str">
        <f t="shared" si="4"/>
        <v> </v>
      </c>
      <c r="T66" s="37" t="str">
        <f t="shared" si="5"/>
        <v> </v>
      </c>
    </row>
    <row r="67" spans="1:20" ht="24.75" customHeight="1">
      <c r="A67" s="170">
        <v>26</v>
      </c>
      <c r="B67" s="237"/>
      <c r="C67" s="460"/>
      <c r="D67" s="460"/>
      <c r="E67" s="461"/>
      <c r="F67" s="461"/>
      <c r="G67" s="461"/>
      <c r="H67" s="461"/>
      <c r="I67" s="245"/>
      <c r="J67" s="457"/>
      <c r="K67" s="458"/>
      <c r="L67" s="458"/>
      <c r="M67" s="458"/>
      <c r="N67" s="459"/>
      <c r="O67" s="174"/>
      <c r="P67" s="174"/>
      <c r="Q67" s="175"/>
      <c r="R67" s="173"/>
      <c r="S67" s="37" t="str">
        <f t="shared" si="4"/>
        <v> </v>
      </c>
      <c r="T67" s="37" t="str">
        <f t="shared" si="5"/>
        <v> </v>
      </c>
    </row>
    <row r="68" spans="1:20" ht="24.75" customHeight="1">
      <c r="A68" s="170">
        <v>27</v>
      </c>
      <c r="B68" s="174"/>
      <c r="C68" s="460"/>
      <c r="D68" s="460"/>
      <c r="E68" s="461"/>
      <c r="F68" s="461"/>
      <c r="G68" s="461"/>
      <c r="H68" s="461"/>
      <c r="I68" s="243"/>
      <c r="J68" s="457"/>
      <c r="K68" s="458"/>
      <c r="L68" s="458"/>
      <c r="M68" s="458"/>
      <c r="N68" s="459"/>
      <c r="O68" s="174"/>
      <c r="P68" s="174"/>
      <c r="Q68" s="175"/>
      <c r="R68" s="173"/>
      <c r="S68" s="37" t="str">
        <f t="shared" si="4"/>
        <v> </v>
      </c>
      <c r="T68" s="37" t="str">
        <f t="shared" si="5"/>
        <v> </v>
      </c>
    </row>
    <row r="69" spans="1:20" ht="24.75" customHeight="1">
      <c r="A69" s="170">
        <v>28</v>
      </c>
      <c r="B69" s="174"/>
      <c r="C69" s="460"/>
      <c r="D69" s="460"/>
      <c r="E69" s="461"/>
      <c r="F69" s="461"/>
      <c r="G69" s="461"/>
      <c r="H69" s="461"/>
      <c r="I69" s="243"/>
      <c r="J69" s="457"/>
      <c r="K69" s="458"/>
      <c r="L69" s="458"/>
      <c r="M69" s="458"/>
      <c r="N69" s="459"/>
      <c r="O69" s="174"/>
      <c r="P69" s="174"/>
      <c r="Q69" s="175"/>
      <c r="R69" s="173"/>
      <c r="S69" s="37" t="str">
        <f t="shared" si="4"/>
        <v> </v>
      </c>
      <c r="T69" s="37" t="str">
        <f t="shared" si="5"/>
        <v> </v>
      </c>
    </row>
    <row r="70" spans="1:20" ht="24.75" customHeight="1">
      <c r="A70" s="170">
        <v>29</v>
      </c>
      <c r="B70" s="174"/>
      <c r="C70" s="460"/>
      <c r="D70" s="460"/>
      <c r="E70" s="461"/>
      <c r="F70" s="461"/>
      <c r="G70" s="461"/>
      <c r="H70" s="461"/>
      <c r="I70" s="243"/>
      <c r="J70" s="457"/>
      <c r="K70" s="458"/>
      <c r="L70" s="458"/>
      <c r="M70" s="458"/>
      <c r="N70" s="459"/>
      <c r="O70" s="174"/>
      <c r="P70" s="174"/>
      <c r="Q70" s="175"/>
      <c r="R70" s="173"/>
      <c r="S70" s="37" t="str">
        <f t="shared" si="4"/>
        <v> </v>
      </c>
      <c r="T70" s="37" t="str">
        <f t="shared" si="5"/>
        <v> </v>
      </c>
    </row>
    <row r="71" spans="1:20" ht="24.75" customHeight="1">
      <c r="A71" s="170">
        <v>30</v>
      </c>
      <c r="B71" s="174"/>
      <c r="C71" s="460"/>
      <c r="D71" s="460"/>
      <c r="E71" s="461"/>
      <c r="F71" s="461"/>
      <c r="G71" s="461"/>
      <c r="H71" s="461"/>
      <c r="I71" s="243"/>
      <c r="J71" s="457"/>
      <c r="K71" s="458"/>
      <c r="L71" s="458"/>
      <c r="M71" s="458"/>
      <c r="N71" s="459"/>
      <c r="O71" s="174"/>
      <c r="P71" s="174"/>
      <c r="Q71" s="175"/>
      <c r="R71" s="173"/>
      <c r="S71" s="37" t="str">
        <f t="shared" si="4"/>
        <v> </v>
      </c>
      <c r="T71" s="37" t="str">
        <f t="shared" si="5"/>
        <v> </v>
      </c>
    </row>
    <row r="72" spans="1:18" ht="15.75" customHeight="1">
      <c r="A72" s="177"/>
      <c r="B72" s="153"/>
      <c r="C72" s="178"/>
      <c r="D72" s="178"/>
      <c r="E72" s="179"/>
      <c r="F72" s="179"/>
      <c r="G72" s="179"/>
      <c r="H72" s="179"/>
      <c r="I72" s="153"/>
      <c r="J72" s="179"/>
      <c r="K72" s="179"/>
      <c r="L72" s="179"/>
      <c r="M72" s="179"/>
      <c r="N72" s="179"/>
      <c r="O72" s="153"/>
      <c r="P72" s="180" t="s">
        <v>135</v>
      </c>
      <c r="Q72" s="183">
        <f>SUM(Q62:Q71)+Q45</f>
        <v>0</v>
      </c>
      <c r="R72" s="181"/>
    </row>
    <row r="73" ht="15" customHeight="1">
      <c r="A73" s="3" t="s">
        <v>158</v>
      </c>
    </row>
    <row r="74" ht="15" customHeight="1">
      <c r="A74" s="182" t="s">
        <v>159</v>
      </c>
    </row>
    <row r="78" spans="1:11" ht="15" customHeight="1">
      <c r="A78" s="71" t="s">
        <v>125</v>
      </c>
      <c r="B78" s="71"/>
      <c r="C78" s="71"/>
      <c r="D78" s="71"/>
      <c r="E78" s="71"/>
      <c r="F78" s="71"/>
      <c r="G78" s="71"/>
      <c r="H78" s="71"/>
      <c r="I78" s="71"/>
      <c r="J78" s="71"/>
      <c r="K78" s="71"/>
    </row>
    <row r="79" spans="1:11" ht="15" customHeight="1">
      <c r="A79" s="236"/>
      <c r="B79" s="236"/>
      <c r="C79" s="236"/>
      <c r="D79" s="236"/>
      <c r="E79" s="236"/>
      <c r="F79" s="236"/>
      <c r="G79" s="236"/>
      <c r="H79" s="236"/>
      <c r="I79" s="236"/>
      <c r="J79" s="236"/>
      <c r="K79" s="236"/>
    </row>
    <row r="80" spans="1:16" ht="15" customHeight="1">
      <c r="A80" s="238" t="s">
        <v>65</v>
      </c>
      <c r="I80" s="238" t="s">
        <v>66</v>
      </c>
      <c r="L80" s="238" t="s">
        <v>67</v>
      </c>
      <c r="O80" s="70" t="s">
        <v>82</v>
      </c>
      <c r="P80" s="70"/>
    </row>
    <row r="81" spans="1:16" ht="15" customHeight="1">
      <c r="A81" s="238"/>
      <c r="I81" s="238"/>
      <c r="L81" s="238"/>
      <c r="O81" s="70"/>
      <c r="P81" s="70"/>
    </row>
    <row r="82" spans="1:18" ht="15.75" customHeight="1">
      <c r="A82" s="324" t="s">
        <v>146</v>
      </c>
      <c r="B82" s="324"/>
      <c r="C82" s="324"/>
      <c r="D82" s="324"/>
      <c r="E82" s="324"/>
      <c r="F82" s="324"/>
      <c r="G82" s="324"/>
      <c r="H82" s="324"/>
      <c r="I82" s="324"/>
      <c r="J82" s="324"/>
      <c r="K82" s="324"/>
      <c r="L82" s="324"/>
      <c r="M82" s="324"/>
      <c r="N82" s="324"/>
      <c r="O82" s="324"/>
      <c r="P82" s="324"/>
      <c r="Q82" s="324"/>
      <c r="R82" s="324"/>
    </row>
    <row r="83" spans="1:18" ht="15" customHeight="1">
      <c r="A83" s="160"/>
      <c r="B83" s="160"/>
      <c r="C83" s="160"/>
      <c r="D83" s="160"/>
      <c r="E83" s="160"/>
      <c r="F83" s="160"/>
      <c r="G83" s="160"/>
      <c r="H83" s="72">
        <f>'proje ve personel bilgileri'!$B$11</f>
        <v>1</v>
      </c>
      <c r="I83" s="163" t="s">
        <v>235</v>
      </c>
      <c r="J83" s="160"/>
      <c r="K83" s="160"/>
      <c r="L83" s="160"/>
      <c r="M83" s="160"/>
      <c r="N83" s="160"/>
      <c r="O83" s="160"/>
      <c r="P83" s="160"/>
      <c r="Q83" s="160"/>
      <c r="R83" s="160"/>
    </row>
    <row r="84" spans="10:18" ht="15" customHeight="1">
      <c r="J84" s="161"/>
      <c r="R84" s="162" t="s">
        <v>147</v>
      </c>
    </row>
    <row r="85" spans="1:18" ht="15.75" customHeight="1">
      <c r="A85" s="163" t="s">
        <v>148</v>
      </c>
      <c r="J85" s="161"/>
      <c r="R85" s="162"/>
    </row>
    <row r="86" spans="1:18" ht="15.75" customHeight="1">
      <c r="A86" s="327" t="s">
        <v>2</v>
      </c>
      <c r="B86" s="328"/>
      <c r="C86" s="454">
        <f>'proje ve personel bilgileri'!$B$2</f>
        <v>0</v>
      </c>
      <c r="D86" s="455"/>
      <c r="E86" s="455"/>
      <c r="F86" s="455"/>
      <c r="G86" s="455"/>
      <c r="H86" s="455"/>
      <c r="I86" s="455"/>
      <c r="J86" s="455"/>
      <c r="K86" s="455"/>
      <c r="L86" s="455"/>
      <c r="M86" s="455"/>
      <c r="N86" s="455"/>
      <c r="O86" s="455"/>
      <c r="P86" s="455"/>
      <c r="Q86" s="455"/>
      <c r="R86" s="456"/>
    </row>
    <row r="87" spans="1:18" ht="15.75" customHeight="1">
      <c r="A87" s="327" t="s">
        <v>138</v>
      </c>
      <c r="B87" s="328"/>
      <c r="C87" s="462">
        <f>'proje ve personel bilgileri'!$B$3</f>
        <v>0</v>
      </c>
      <c r="D87" s="463"/>
      <c r="E87" s="463"/>
      <c r="F87" s="463"/>
      <c r="G87" s="463"/>
      <c r="H87" s="463"/>
      <c r="I87" s="463"/>
      <c r="J87" s="463"/>
      <c r="K87" s="463"/>
      <c r="L87" s="463"/>
      <c r="M87" s="463"/>
      <c r="N87" s="463"/>
      <c r="O87" s="463"/>
      <c r="P87" s="463"/>
      <c r="Q87" s="463"/>
      <c r="R87" s="464"/>
    </row>
    <row r="88" spans="1:18" ht="60" customHeight="1">
      <c r="A88" s="165" t="s">
        <v>51</v>
      </c>
      <c r="B88" s="166" t="s">
        <v>149</v>
      </c>
      <c r="C88" s="467" t="s">
        <v>150</v>
      </c>
      <c r="D88" s="467"/>
      <c r="E88" s="468" t="s">
        <v>151</v>
      </c>
      <c r="F88" s="469"/>
      <c r="G88" s="469"/>
      <c r="H88" s="470"/>
      <c r="I88" s="167" t="s">
        <v>152</v>
      </c>
      <c r="J88" s="468" t="s">
        <v>153</v>
      </c>
      <c r="K88" s="469"/>
      <c r="L88" s="469"/>
      <c r="M88" s="469"/>
      <c r="N88" s="470"/>
      <c r="O88" s="168" t="s">
        <v>154</v>
      </c>
      <c r="P88" s="168" t="s">
        <v>155</v>
      </c>
      <c r="Q88" s="168" t="s">
        <v>156</v>
      </c>
      <c r="R88" s="169" t="s">
        <v>157</v>
      </c>
    </row>
    <row r="89" spans="1:20" ht="24.75" customHeight="1">
      <c r="A89" s="170">
        <v>31</v>
      </c>
      <c r="B89" s="237"/>
      <c r="C89" s="460"/>
      <c r="D89" s="460"/>
      <c r="E89" s="457"/>
      <c r="F89" s="458"/>
      <c r="G89" s="458"/>
      <c r="H89" s="459"/>
      <c r="I89" s="244"/>
      <c r="J89" s="457"/>
      <c r="K89" s="458"/>
      <c r="L89" s="458"/>
      <c r="M89" s="458"/>
      <c r="N89" s="459"/>
      <c r="O89" s="235"/>
      <c r="P89" s="235"/>
      <c r="Q89" s="172"/>
      <c r="R89" s="173"/>
      <c r="S89" s="37" t="str">
        <f aca="true" t="shared" si="6" ref="S89:S98">IF(Q89&lt;&gt;0,(IF(R89=0,"KDV'li Tutar Zorunlu"," "))," ")</f>
        <v> </v>
      </c>
      <c r="T89" s="37" t="str">
        <f aca="true" t="shared" si="7" ref="T89:T98">IF(Q89&lt;&gt;0,(IF(O89=0,"Tarih Numara Zorunlu"," "))," ")</f>
        <v> </v>
      </c>
    </row>
    <row r="90" spans="1:20" ht="24.75" customHeight="1">
      <c r="A90" s="170">
        <v>32</v>
      </c>
      <c r="B90" s="237"/>
      <c r="C90" s="460"/>
      <c r="D90" s="460"/>
      <c r="E90" s="457"/>
      <c r="F90" s="458"/>
      <c r="G90" s="458"/>
      <c r="H90" s="459"/>
      <c r="I90" s="244"/>
      <c r="J90" s="457"/>
      <c r="K90" s="458"/>
      <c r="L90" s="458"/>
      <c r="M90" s="458"/>
      <c r="N90" s="459"/>
      <c r="O90" s="235"/>
      <c r="P90" s="235"/>
      <c r="Q90" s="172"/>
      <c r="R90" s="173"/>
      <c r="S90" s="37" t="str">
        <f t="shared" si="6"/>
        <v> </v>
      </c>
      <c r="T90" s="37" t="str">
        <f t="shared" si="7"/>
        <v> </v>
      </c>
    </row>
    <row r="91" spans="1:20" ht="24.75" customHeight="1">
      <c r="A91" s="170">
        <v>33</v>
      </c>
      <c r="B91" s="237"/>
      <c r="C91" s="460"/>
      <c r="D91" s="460"/>
      <c r="E91" s="457"/>
      <c r="F91" s="458"/>
      <c r="G91" s="458"/>
      <c r="H91" s="459"/>
      <c r="I91" s="244"/>
      <c r="J91" s="457"/>
      <c r="K91" s="458"/>
      <c r="L91" s="458"/>
      <c r="M91" s="458"/>
      <c r="N91" s="459"/>
      <c r="O91" s="235"/>
      <c r="P91" s="235"/>
      <c r="Q91" s="172"/>
      <c r="R91" s="173"/>
      <c r="S91" s="37" t="str">
        <f t="shared" si="6"/>
        <v> </v>
      </c>
      <c r="T91" s="37" t="str">
        <f t="shared" si="7"/>
        <v> </v>
      </c>
    </row>
    <row r="92" spans="1:20" ht="24.75" customHeight="1">
      <c r="A92" s="170">
        <v>34</v>
      </c>
      <c r="B92" s="237"/>
      <c r="C92" s="460"/>
      <c r="D92" s="460"/>
      <c r="E92" s="457"/>
      <c r="F92" s="458"/>
      <c r="G92" s="458"/>
      <c r="H92" s="459"/>
      <c r="I92" s="244"/>
      <c r="J92" s="457"/>
      <c r="K92" s="458"/>
      <c r="L92" s="458"/>
      <c r="M92" s="458"/>
      <c r="N92" s="459"/>
      <c r="O92" s="174"/>
      <c r="P92" s="174"/>
      <c r="Q92" s="175"/>
      <c r="R92" s="173"/>
      <c r="S92" s="37" t="str">
        <f t="shared" si="6"/>
        <v> </v>
      </c>
      <c r="T92" s="37" t="str">
        <f t="shared" si="7"/>
        <v> </v>
      </c>
    </row>
    <row r="93" spans="1:20" ht="24.75" customHeight="1">
      <c r="A93" s="170">
        <v>35</v>
      </c>
      <c r="B93" s="237"/>
      <c r="C93" s="460"/>
      <c r="D93" s="460"/>
      <c r="E93" s="457"/>
      <c r="F93" s="458"/>
      <c r="G93" s="458"/>
      <c r="H93" s="459"/>
      <c r="I93" s="244"/>
      <c r="J93" s="457"/>
      <c r="K93" s="458"/>
      <c r="L93" s="458"/>
      <c r="M93" s="458"/>
      <c r="N93" s="459"/>
      <c r="O93" s="235"/>
      <c r="P93" s="235"/>
      <c r="Q93" s="172"/>
      <c r="R93" s="173"/>
      <c r="S93" s="37" t="str">
        <f t="shared" si="6"/>
        <v> </v>
      </c>
      <c r="T93" s="37" t="str">
        <f t="shared" si="7"/>
        <v> </v>
      </c>
    </row>
    <row r="94" spans="1:20" ht="24.75" customHeight="1">
      <c r="A94" s="170">
        <v>36</v>
      </c>
      <c r="B94" s="237"/>
      <c r="C94" s="460"/>
      <c r="D94" s="460"/>
      <c r="E94" s="461"/>
      <c r="F94" s="461"/>
      <c r="G94" s="461"/>
      <c r="H94" s="461"/>
      <c r="I94" s="245"/>
      <c r="J94" s="461"/>
      <c r="K94" s="461"/>
      <c r="L94" s="461"/>
      <c r="M94" s="461"/>
      <c r="N94" s="461"/>
      <c r="O94" s="174"/>
      <c r="P94" s="174"/>
      <c r="Q94" s="175"/>
      <c r="R94" s="173"/>
      <c r="S94" s="37" t="str">
        <f t="shared" si="6"/>
        <v> </v>
      </c>
      <c r="T94" s="37" t="str">
        <f t="shared" si="7"/>
        <v> </v>
      </c>
    </row>
    <row r="95" spans="1:20" ht="24.75" customHeight="1">
      <c r="A95" s="170">
        <v>37</v>
      </c>
      <c r="B95" s="174"/>
      <c r="C95" s="460"/>
      <c r="D95" s="460"/>
      <c r="E95" s="461"/>
      <c r="F95" s="461"/>
      <c r="G95" s="461"/>
      <c r="H95" s="461"/>
      <c r="I95" s="243"/>
      <c r="J95" s="461"/>
      <c r="K95" s="461"/>
      <c r="L95" s="461"/>
      <c r="M95" s="461"/>
      <c r="N95" s="461"/>
      <c r="O95" s="174"/>
      <c r="P95" s="174"/>
      <c r="Q95" s="175"/>
      <c r="R95" s="173"/>
      <c r="S95" s="37" t="str">
        <f t="shared" si="6"/>
        <v> </v>
      </c>
      <c r="T95" s="37" t="str">
        <f t="shared" si="7"/>
        <v> </v>
      </c>
    </row>
    <row r="96" spans="1:20" ht="24.75" customHeight="1">
      <c r="A96" s="170">
        <v>38</v>
      </c>
      <c r="B96" s="174"/>
      <c r="C96" s="460"/>
      <c r="D96" s="460"/>
      <c r="E96" s="461"/>
      <c r="F96" s="461"/>
      <c r="G96" s="461"/>
      <c r="H96" s="461"/>
      <c r="I96" s="243"/>
      <c r="J96" s="461"/>
      <c r="K96" s="461"/>
      <c r="L96" s="461"/>
      <c r="M96" s="461"/>
      <c r="N96" s="461"/>
      <c r="O96" s="174"/>
      <c r="P96" s="174"/>
      <c r="Q96" s="175"/>
      <c r="R96" s="173"/>
      <c r="S96" s="37" t="str">
        <f t="shared" si="6"/>
        <v> </v>
      </c>
      <c r="T96" s="37" t="str">
        <f t="shared" si="7"/>
        <v> </v>
      </c>
    </row>
    <row r="97" spans="1:20" ht="24.75" customHeight="1">
      <c r="A97" s="170">
        <v>39</v>
      </c>
      <c r="B97" s="174"/>
      <c r="C97" s="460"/>
      <c r="D97" s="460"/>
      <c r="E97" s="461"/>
      <c r="F97" s="461"/>
      <c r="G97" s="461"/>
      <c r="H97" s="461"/>
      <c r="I97" s="243"/>
      <c r="J97" s="461"/>
      <c r="K97" s="461"/>
      <c r="L97" s="461"/>
      <c r="M97" s="461"/>
      <c r="N97" s="461"/>
      <c r="O97" s="174"/>
      <c r="P97" s="174"/>
      <c r="Q97" s="175"/>
      <c r="R97" s="173"/>
      <c r="S97" s="37" t="str">
        <f t="shared" si="6"/>
        <v> </v>
      </c>
      <c r="T97" s="37" t="str">
        <f t="shared" si="7"/>
        <v> </v>
      </c>
    </row>
    <row r="98" spans="1:20" ht="24.75" customHeight="1">
      <c r="A98" s="170">
        <v>40</v>
      </c>
      <c r="B98" s="174"/>
      <c r="C98" s="460"/>
      <c r="D98" s="460"/>
      <c r="E98" s="461"/>
      <c r="F98" s="461"/>
      <c r="G98" s="461"/>
      <c r="H98" s="461"/>
      <c r="I98" s="243"/>
      <c r="J98" s="461"/>
      <c r="K98" s="461"/>
      <c r="L98" s="461"/>
      <c r="M98" s="461"/>
      <c r="N98" s="461"/>
      <c r="O98" s="174"/>
      <c r="P98" s="174"/>
      <c r="Q98" s="175"/>
      <c r="R98" s="173"/>
      <c r="S98" s="37" t="str">
        <f t="shared" si="6"/>
        <v> </v>
      </c>
      <c r="T98" s="37" t="str">
        <f t="shared" si="7"/>
        <v> </v>
      </c>
    </row>
    <row r="99" spans="1:18" ht="15.75" customHeight="1">
      <c r="A99" s="177"/>
      <c r="B99" s="153"/>
      <c r="C99" s="178"/>
      <c r="D99" s="178"/>
      <c r="E99" s="179"/>
      <c r="F99" s="179"/>
      <c r="G99" s="179"/>
      <c r="H99" s="179"/>
      <c r="I99" s="153"/>
      <c r="J99" s="179"/>
      <c r="K99" s="179"/>
      <c r="L99" s="179"/>
      <c r="M99" s="179"/>
      <c r="N99" s="179"/>
      <c r="O99" s="153"/>
      <c r="P99" s="180" t="s">
        <v>135</v>
      </c>
      <c r="Q99" s="183">
        <f>SUM(Q89:Q98)+Q72</f>
        <v>0</v>
      </c>
      <c r="R99" s="181"/>
    </row>
    <row r="100" ht="15" customHeight="1">
      <c r="A100" s="3" t="s">
        <v>158</v>
      </c>
    </row>
    <row r="101" ht="15" customHeight="1">
      <c r="A101" s="182" t="s">
        <v>159</v>
      </c>
    </row>
    <row r="105" spans="1:11" ht="15" customHeight="1">
      <c r="A105" s="71" t="s">
        <v>125</v>
      </c>
      <c r="B105" s="71"/>
      <c r="C105" s="71"/>
      <c r="D105" s="71"/>
      <c r="E105" s="71"/>
      <c r="F105" s="71"/>
      <c r="G105" s="71"/>
      <c r="H105" s="71"/>
      <c r="I105" s="71"/>
      <c r="J105" s="71"/>
      <c r="K105" s="71"/>
    </row>
    <row r="106" spans="1:11" ht="15" customHeight="1">
      <c r="A106" s="236"/>
      <c r="B106" s="236"/>
      <c r="C106" s="236"/>
      <c r="D106" s="236"/>
      <c r="E106" s="236"/>
      <c r="F106" s="236"/>
      <c r="G106" s="236"/>
      <c r="H106" s="236"/>
      <c r="I106" s="236"/>
      <c r="J106" s="236"/>
      <c r="K106" s="236"/>
    </row>
    <row r="107" spans="1:16" ht="15" customHeight="1">
      <c r="A107" s="238" t="s">
        <v>65</v>
      </c>
      <c r="I107" s="238" t="s">
        <v>66</v>
      </c>
      <c r="L107" s="238" t="s">
        <v>67</v>
      </c>
      <c r="O107" s="70" t="s">
        <v>82</v>
      </c>
      <c r="P107" s="70"/>
    </row>
    <row r="108" spans="1:16" ht="15" customHeight="1">
      <c r="A108" s="238"/>
      <c r="I108" s="238"/>
      <c r="L108" s="238"/>
      <c r="O108" s="70"/>
      <c r="P108" s="70"/>
    </row>
    <row r="109" spans="1:18" ht="15.75" customHeight="1">
      <c r="A109" s="324" t="s">
        <v>146</v>
      </c>
      <c r="B109" s="324"/>
      <c r="C109" s="324"/>
      <c r="D109" s="324"/>
      <c r="E109" s="324"/>
      <c r="F109" s="324"/>
      <c r="G109" s="324"/>
      <c r="H109" s="324"/>
      <c r="I109" s="324"/>
      <c r="J109" s="324"/>
      <c r="K109" s="324"/>
      <c r="L109" s="324"/>
      <c r="M109" s="324"/>
      <c r="N109" s="324"/>
      <c r="O109" s="324"/>
      <c r="P109" s="324"/>
      <c r="Q109" s="324"/>
      <c r="R109" s="324"/>
    </row>
    <row r="110" spans="1:18" ht="15" customHeight="1">
      <c r="A110" s="160"/>
      <c r="B110" s="160"/>
      <c r="C110" s="160"/>
      <c r="D110" s="160"/>
      <c r="E110" s="160"/>
      <c r="F110" s="160"/>
      <c r="G110" s="160"/>
      <c r="H110" s="72">
        <f>'proje ve personel bilgileri'!$B$11</f>
        <v>1</v>
      </c>
      <c r="I110" s="163" t="s">
        <v>235</v>
      </c>
      <c r="J110" s="160"/>
      <c r="K110" s="160"/>
      <c r="L110" s="160"/>
      <c r="M110" s="160"/>
      <c r="N110" s="160"/>
      <c r="O110" s="160"/>
      <c r="P110" s="160"/>
      <c r="Q110" s="160"/>
      <c r="R110" s="160"/>
    </row>
    <row r="111" spans="10:18" ht="15" customHeight="1">
      <c r="J111" s="161"/>
      <c r="R111" s="162" t="s">
        <v>147</v>
      </c>
    </row>
    <row r="112" spans="1:18" ht="15.75" customHeight="1">
      <c r="A112" s="163" t="s">
        <v>148</v>
      </c>
      <c r="J112" s="161"/>
      <c r="R112" s="162"/>
    </row>
    <row r="113" spans="1:18" ht="15.75" customHeight="1">
      <c r="A113" s="327" t="s">
        <v>2</v>
      </c>
      <c r="B113" s="328"/>
      <c r="C113" s="454">
        <f>'proje ve personel bilgileri'!$B$2</f>
        <v>0</v>
      </c>
      <c r="D113" s="455"/>
      <c r="E113" s="455"/>
      <c r="F113" s="455"/>
      <c r="G113" s="455"/>
      <c r="H113" s="455"/>
      <c r="I113" s="455"/>
      <c r="J113" s="455"/>
      <c r="K113" s="455"/>
      <c r="L113" s="455"/>
      <c r="M113" s="455"/>
      <c r="N113" s="455"/>
      <c r="O113" s="455"/>
      <c r="P113" s="455"/>
      <c r="Q113" s="455"/>
      <c r="R113" s="456"/>
    </row>
    <row r="114" spans="1:18" ht="15.75" customHeight="1">
      <c r="A114" s="327" t="s">
        <v>138</v>
      </c>
      <c r="B114" s="328"/>
      <c r="C114" s="462">
        <f>'proje ve personel bilgileri'!$B$3</f>
        <v>0</v>
      </c>
      <c r="D114" s="463"/>
      <c r="E114" s="463"/>
      <c r="F114" s="463"/>
      <c r="G114" s="463"/>
      <c r="H114" s="463"/>
      <c r="I114" s="463"/>
      <c r="J114" s="463"/>
      <c r="K114" s="463"/>
      <c r="L114" s="463"/>
      <c r="M114" s="463"/>
      <c r="N114" s="463"/>
      <c r="O114" s="463"/>
      <c r="P114" s="463"/>
      <c r="Q114" s="463"/>
      <c r="R114" s="464"/>
    </row>
    <row r="115" spans="1:18" ht="60" customHeight="1">
      <c r="A115" s="165" t="s">
        <v>51</v>
      </c>
      <c r="B115" s="166" t="s">
        <v>149</v>
      </c>
      <c r="C115" s="467" t="s">
        <v>150</v>
      </c>
      <c r="D115" s="467"/>
      <c r="E115" s="468" t="s">
        <v>151</v>
      </c>
      <c r="F115" s="469"/>
      <c r="G115" s="469"/>
      <c r="H115" s="470"/>
      <c r="I115" s="167" t="s">
        <v>152</v>
      </c>
      <c r="J115" s="468" t="s">
        <v>153</v>
      </c>
      <c r="K115" s="469"/>
      <c r="L115" s="469"/>
      <c r="M115" s="469"/>
      <c r="N115" s="470"/>
      <c r="O115" s="168" t="s">
        <v>154</v>
      </c>
      <c r="P115" s="168" t="s">
        <v>155</v>
      </c>
      <c r="Q115" s="168" t="s">
        <v>156</v>
      </c>
      <c r="R115" s="169" t="s">
        <v>157</v>
      </c>
    </row>
    <row r="116" spans="1:20" ht="24.75" customHeight="1">
      <c r="A116" s="170">
        <v>41</v>
      </c>
      <c r="B116" s="237"/>
      <c r="C116" s="460"/>
      <c r="D116" s="460"/>
      <c r="E116" s="457"/>
      <c r="F116" s="458"/>
      <c r="G116" s="458"/>
      <c r="H116" s="459"/>
      <c r="I116" s="244"/>
      <c r="J116" s="457"/>
      <c r="K116" s="458"/>
      <c r="L116" s="458"/>
      <c r="M116" s="458"/>
      <c r="N116" s="459"/>
      <c r="O116" s="235"/>
      <c r="P116" s="235"/>
      <c r="Q116" s="172"/>
      <c r="R116" s="173"/>
      <c r="S116" s="37" t="str">
        <f aca="true" t="shared" si="8" ref="S116:S125">IF(Q116&lt;&gt;0,(IF(R116=0,"KDV'li Tutar Zorunlu"," "))," ")</f>
        <v> </v>
      </c>
      <c r="T116" s="37" t="str">
        <f aca="true" t="shared" si="9" ref="T116:T125">IF(Q116&lt;&gt;0,(IF(O116=0,"Tarih Numara Zorunlu"," "))," ")</f>
        <v> </v>
      </c>
    </row>
    <row r="117" spans="1:20" ht="24.75" customHeight="1">
      <c r="A117" s="170">
        <v>42</v>
      </c>
      <c r="B117" s="237"/>
      <c r="C117" s="460"/>
      <c r="D117" s="460"/>
      <c r="E117" s="457"/>
      <c r="F117" s="458"/>
      <c r="G117" s="458"/>
      <c r="H117" s="459"/>
      <c r="I117" s="244"/>
      <c r="J117" s="457"/>
      <c r="K117" s="458"/>
      <c r="L117" s="458"/>
      <c r="M117" s="458"/>
      <c r="N117" s="459"/>
      <c r="O117" s="235"/>
      <c r="P117" s="235"/>
      <c r="Q117" s="172"/>
      <c r="R117" s="173"/>
      <c r="S117" s="37" t="str">
        <f t="shared" si="8"/>
        <v> </v>
      </c>
      <c r="T117" s="37" t="str">
        <f t="shared" si="9"/>
        <v> </v>
      </c>
    </row>
    <row r="118" spans="1:20" ht="24.75" customHeight="1">
      <c r="A118" s="170">
        <v>43</v>
      </c>
      <c r="B118" s="237"/>
      <c r="C118" s="460"/>
      <c r="D118" s="460"/>
      <c r="E118" s="457"/>
      <c r="F118" s="458"/>
      <c r="G118" s="458"/>
      <c r="H118" s="459"/>
      <c r="I118" s="244"/>
      <c r="J118" s="457"/>
      <c r="K118" s="458"/>
      <c r="L118" s="458"/>
      <c r="M118" s="458"/>
      <c r="N118" s="459"/>
      <c r="O118" s="235"/>
      <c r="P118" s="235"/>
      <c r="Q118" s="172"/>
      <c r="R118" s="173"/>
      <c r="S118" s="37" t="str">
        <f t="shared" si="8"/>
        <v> </v>
      </c>
      <c r="T118" s="37" t="str">
        <f t="shared" si="9"/>
        <v> </v>
      </c>
    </row>
    <row r="119" spans="1:20" ht="24.75" customHeight="1">
      <c r="A119" s="170">
        <v>44</v>
      </c>
      <c r="B119" s="237"/>
      <c r="C119" s="460"/>
      <c r="D119" s="460"/>
      <c r="E119" s="457"/>
      <c r="F119" s="458"/>
      <c r="G119" s="458"/>
      <c r="H119" s="459"/>
      <c r="I119" s="244"/>
      <c r="J119" s="457"/>
      <c r="K119" s="458"/>
      <c r="L119" s="458"/>
      <c r="M119" s="458"/>
      <c r="N119" s="459"/>
      <c r="O119" s="174"/>
      <c r="P119" s="174"/>
      <c r="Q119" s="175"/>
      <c r="R119" s="173"/>
      <c r="S119" s="37" t="str">
        <f t="shared" si="8"/>
        <v> </v>
      </c>
      <c r="T119" s="37" t="str">
        <f t="shared" si="9"/>
        <v> </v>
      </c>
    </row>
    <row r="120" spans="1:20" ht="24.75" customHeight="1">
      <c r="A120" s="170">
        <v>45</v>
      </c>
      <c r="B120" s="237"/>
      <c r="C120" s="460"/>
      <c r="D120" s="460"/>
      <c r="E120" s="457"/>
      <c r="F120" s="458"/>
      <c r="G120" s="458"/>
      <c r="H120" s="459"/>
      <c r="I120" s="244"/>
      <c r="J120" s="457"/>
      <c r="K120" s="458"/>
      <c r="L120" s="458"/>
      <c r="M120" s="458"/>
      <c r="N120" s="459"/>
      <c r="O120" s="235"/>
      <c r="P120" s="235"/>
      <c r="Q120" s="172"/>
      <c r="R120" s="173"/>
      <c r="S120" s="37" t="str">
        <f t="shared" si="8"/>
        <v> </v>
      </c>
      <c r="T120" s="37" t="str">
        <f t="shared" si="9"/>
        <v> </v>
      </c>
    </row>
    <row r="121" spans="1:20" ht="24.75" customHeight="1">
      <c r="A121" s="170">
        <v>46</v>
      </c>
      <c r="B121" s="237"/>
      <c r="C121" s="460"/>
      <c r="D121" s="460"/>
      <c r="E121" s="461"/>
      <c r="F121" s="461"/>
      <c r="G121" s="461"/>
      <c r="H121" s="461"/>
      <c r="I121" s="245"/>
      <c r="J121" s="461"/>
      <c r="K121" s="461"/>
      <c r="L121" s="461"/>
      <c r="M121" s="461"/>
      <c r="N121" s="461"/>
      <c r="O121" s="174"/>
      <c r="P121" s="174"/>
      <c r="Q121" s="175"/>
      <c r="R121" s="173"/>
      <c r="S121" s="37" t="str">
        <f t="shared" si="8"/>
        <v> </v>
      </c>
      <c r="T121" s="37" t="str">
        <f t="shared" si="9"/>
        <v> </v>
      </c>
    </row>
    <row r="122" spans="1:20" ht="24.75" customHeight="1">
      <c r="A122" s="170">
        <v>47</v>
      </c>
      <c r="B122" s="174"/>
      <c r="C122" s="460"/>
      <c r="D122" s="460"/>
      <c r="E122" s="461"/>
      <c r="F122" s="461"/>
      <c r="G122" s="461"/>
      <c r="H122" s="461"/>
      <c r="I122" s="243"/>
      <c r="J122" s="461"/>
      <c r="K122" s="461"/>
      <c r="L122" s="461"/>
      <c r="M122" s="461"/>
      <c r="N122" s="461"/>
      <c r="O122" s="174"/>
      <c r="P122" s="174"/>
      <c r="Q122" s="175"/>
      <c r="R122" s="173"/>
      <c r="S122" s="37" t="str">
        <f t="shared" si="8"/>
        <v> </v>
      </c>
      <c r="T122" s="37" t="str">
        <f t="shared" si="9"/>
        <v> </v>
      </c>
    </row>
    <row r="123" spans="1:20" ht="24.75" customHeight="1">
      <c r="A123" s="170">
        <v>48</v>
      </c>
      <c r="B123" s="174"/>
      <c r="C123" s="460"/>
      <c r="D123" s="460"/>
      <c r="E123" s="461"/>
      <c r="F123" s="461"/>
      <c r="G123" s="461"/>
      <c r="H123" s="461"/>
      <c r="I123" s="243"/>
      <c r="J123" s="461"/>
      <c r="K123" s="461"/>
      <c r="L123" s="461"/>
      <c r="M123" s="461"/>
      <c r="N123" s="461"/>
      <c r="O123" s="174"/>
      <c r="P123" s="174"/>
      <c r="Q123" s="175"/>
      <c r="R123" s="173"/>
      <c r="S123" s="37" t="str">
        <f t="shared" si="8"/>
        <v> </v>
      </c>
      <c r="T123" s="37" t="str">
        <f t="shared" si="9"/>
        <v> </v>
      </c>
    </row>
    <row r="124" spans="1:20" ht="24.75" customHeight="1">
      <c r="A124" s="170">
        <v>49</v>
      </c>
      <c r="B124" s="174"/>
      <c r="C124" s="460"/>
      <c r="D124" s="460"/>
      <c r="E124" s="461"/>
      <c r="F124" s="461"/>
      <c r="G124" s="461"/>
      <c r="H124" s="461"/>
      <c r="I124" s="243"/>
      <c r="J124" s="461"/>
      <c r="K124" s="461"/>
      <c r="L124" s="461"/>
      <c r="M124" s="461"/>
      <c r="N124" s="461"/>
      <c r="O124" s="174"/>
      <c r="P124" s="174"/>
      <c r="Q124" s="175"/>
      <c r="R124" s="173"/>
      <c r="S124" s="37" t="str">
        <f t="shared" si="8"/>
        <v> </v>
      </c>
      <c r="T124" s="37" t="str">
        <f t="shared" si="9"/>
        <v> </v>
      </c>
    </row>
    <row r="125" spans="1:20" ht="24.75" customHeight="1">
      <c r="A125" s="170">
        <v>50</v>
      </c>
      <c r="B125" s="174"/>
      <c r="C125" s="460"/>
      <c r="D125" s="460"/>
      <c r="E125" s="461"/>
      <c r="F125" s="461"/>
      <c r="G125" s="461"/>
      <c r="H125" s="461"/>
      <c r="I125" s="243"/>
      <c r="J125" s="461"/>
      <c r="K125" s="461"/>
      <c r="L125" s="461"/>
      <c r="M125" s="461"/>
      <c r="N125" s="461"/>
      <c r="O125" s="174"/>
      <c r="P125" s="174"/>
      <c r="Q125" s="175"/>
      <c r="R125" s="173"/>
      <c r="S125" s="37" t="str">
        <f t="shared" si="8"/>
        <v> </v>
      </c>
      <c r="T125" s="37" t="str">
        <f t="shared" si="9"/>
        <v> </v>
      </c>
    </row>
    <row r="126" spans="1:18" ht="15.75" customHeight="1">
      <c r="A126" s="177"/>
      <c r="B126" s="153"/>
      <c r="C126" s="178"/>
      <c r="D126" s="178"/>
      <c r="E126" s="179"/>
      <c r="F126" s="179"/>
      <c r="G126" s="179"/>
      <c r="H126" s="179"/>
      <c r="I126" s="153"/>
      <c r="J126" s="179"/>
      <c r="K126" s="179"/>
      <c r="L126" s="179"/>
      <c r="M126" s="179"/>
      <c r="N126" s="179"/>
      <c r="O126" s="153"/>
      <c r="P126" s="180" t="s">
        <v>135</v>
      </c>
      <c r="Q126" s="183">
        <f>SUM(Q116:Q125)+Q99</f>
        <v>0</v>
      </c>
      <c r="R126" s="181"/>
    </row>
    <row r="127" ht="15" customHeight="1">
      <c r="A127" s="3" t="s">
        <v>158</v>
      </c>
    </row>
    <row r="128" ht="15" customHeight="1">
      <c r="A128" s="182" t="s">
        <v>159</v>
      </c>
    </row>
    <row r="132" spans="1:11" ht="15" customHeight="1">
      <c r="A132" s="71" t="s">
        <v>125</v>
      </c>
      <c r="B132" s="71"/>
      <c r="C132" s="71"/>
      <c r="D132" s="71"/>
      <c r="E132" s="71"/>
      <c r="F132" s="71"/>
      <c r="G132" s="71"/>
      <c r="H132" s="71"/>
      <c r="I132" s="71"/>
      <c r="J132" s="71"/>
      <c r="K132" s="71"/>
    </row>
    <row r="133" spans="1:11" ht="15" customHeight="1">
      <c r="A133" s="236"/>
      <c r="B133" s="236"/>
      <c r="C133" s="236"/>
      <c r="D133" s="236"/>
      <c r="E133" s="236"/>
      <c r="F133" s="236"/>
      <c r="G133" s="236"/>
      <c r="H133" s="236"/>
      <c r="I133" s="236"/>
      <c r="J133" s="236"/>
      <c r="K133" s="236"/>
    </row>
    <row r="134" spans="1:16" ht="15" customHeight="1">
      <c r="A134" s="238" t="s">
        <v>65</v>
      </c>
      <c r="I134" s="238" t="s">
        <v>66</v>
      </c>
      <c r="L134" s="238" t="s">
        <v>67</v>
      </c>
      <c r="O134" s="70" t="s">
        <v>82</v>
      </c>
      <c r="P134" s="70"/>
    </row>
    <row r="135" spans="1:16" ht="15" customHeight="1">
      <c r="A135" s="238"/>
      <c r="I135" s="238"/>
      <c r="L135" s="238"/>
      <c r="O135" s="70"/>
      <c r="P135" s="70"/>
    </row>
  </sheetData>
  <sheetProtection password="D0BF" sheet="1" objects="1" scenarios="1"/>
  <mergeCells count="190">
    <mergeCell ref="A1:R1"/>
    <mergeCell ref="C14:D14"/>
    <mergeCell ref="C15:D15"/>
    <mergeCell ref="C16:D16"/>
    <mergeCell ref="C12:D12"/>
    <mergeCell ref="E12:H12"/>
    <mergeCell ref="J12:N12"/>
    <mergeCell ref="C13:D13"/>
    <mergeCell ref="E13:H13"/>
    <mergeCell ref="J13:N13"/>
    <mergeCell ref="E7:H7"/>
    <mergeCell ref="C10:D10"/>
    <mergeCell ref="E10:H10"/>
    <mergeCell ref="J10:N10"/>
    <mergeCell ref="C11:D11"/>
    <mergeCell ref="E11:H11"/>
    <mergeCell ref="J11:N11"/>
    <mergeCell ref="E38:H38"/>
    <mergeCell ref="J38:N38"/>
    <mergeCell ref="J7:N7"/>
    <mergeCell ref="C8:D8"/>
    <mergeCell ref="E8:H8"/>
    <mergeCell ref="J8:N8"/>
    <mergeCell ref="C9:D9"/>
    <mergeCell ref="E9:H9"/>
    <mergeCell ref="J9:N9"/>
    <mergeCell ref="C7:D7"/>
    <mergeCell ref="C34:D34"/>
    <mergeCell ref="E34:H34"/>
    <mergeCell ref="J34:N34"/>
    <mergeCell ref="C35:D35"/>
    <mergeCell ref="E35:H35"/>
    <mergeCell ref="J35:N35"/>
    <mergeCell ref="C36:D36"/>
    <mergeCell ref="E36:H36"/>
    <mergeCell ref="J36:N36"/>
    <mergeCell ref="C41:D41"/>
    <mergeCell ref="E41:H41"/>
    <mergeCell ref="J41:N41"/>
    <mergeCell ref="C37:D37"/>
    <mergeCell ref="E37:H37"/>
    <mergeCell ref="J37:N37"/>
    <mergeCell ref="C38:D38"/>
    <mergeCell ref="C42:D42"/>
    <mergeCell ref="E42:H42"/>
    <mergeCell ref="J42:N42"/>
    <mergeCell ref="C39:D39"/>
    <mergeCell ref="E39:H39"/>
    <mergeCell ref="J39:N39"/>
    <mergeCell ref="C40:D40"/>
    <mergeCell ref="E40:H40"/>
    <mergeCell ref="J40:N40"/>
    <mergeCell ref="C43:D43"/>
    <mergeCell ref="E43:H43"/>
    <mergeCell ref="J43:N43"/>
    <mergeCell ref="C44:D44"/>
    <mergeCell ref="E44:H44"/>
    <mergeCell ref="J44:N44"/>
    <mergeCell ref="C66:D66"/>
    <mergeCell ref="E66:H66"/>
    <mergeCell ref="J66:N66"/>
    <mergeCell ref="A55:R55"/>
    <mergeCell ref="C61:D61"/>
    <mergeCell ref="E61:H61"/>
    <mergeCell ref="J61:N61"/>
    <mergeCell ref="C64:D64"/>
    <mergeCell ref="E64:H64"/>
    <mergeCell ref="J64:N64"/>
    <mergeCell ref="C70:D70"/>
    <mergeCell ref="E70:H70"/>
    <mergeCell ref="J70:N70"/>
    <mergeCell ref="A59:B59"/>
    <mergeCell ref="C59:R59"/>
    <mergeCell ref="A60:B60"/>
    <mergeCell ref="C60:R60"/>
    <mergeCell ref="C69:D69"/>
    <mergeCell ref="E69:H69"/>
    <mergeCell ref="J69:N69"/>
    <mergeCell ref="C67:D67"/>
    <mergeCell ref="E67:H67"/>
    <mergeCell ref="J67:N67"/>
    <mergeCell ref="C68:D68"/>
    <mergeCell ref="E68:H68"/>
    <mergeCell ref="J68:N68"/>
    <mergeCell ref="C71:D71"/>
    <mergeCell ref="E71:H71"/>
    <mergeCell ref="J71:N71"/>
    <mergeCell ref="C90:D90"/>
    <mergeCell ref="E90:H90"/>
    <mergeCell ref="J90:N90"/>
    <mergeCell ref="C88:D88"/>
    <mergeCell ref="E88:H88"/>
    <mergeCell ref="J88:N88"/>
    <mergeCell ref="A82:R82"/>
    <mergeCell ref="C115:D115"/>
    <mergeCell ref="E115:H115"/>
    <mergeCell ref="J115:N115"/>
    <mergeCell ref="C97:D97"/>
    <mergeCell ref="E97:H97"/>
    <mergeCell ref="J97:N97"/>
    <mergeCell ref="C98:D98"/>
    <mergeCell ref="E98:H98"/>
    <mergeCell ref="J98:N98"/>
    <mergeCell ref="C118:D118"/>
    <mergeCell ref="E118:H118"/>
    <mergeCell ref="J118:N118"/>
    <mergeCell ref="C119:D119"/>
    <mergeCell ref="E119:H119"/>
    <mergeCell ref="J119:N119"/>
    <mergeCell ref="C116:D116"/>
    <mergeCell ref="E116:H116"/>
    <mergeCell ref="J116:N116"/>
    <mergeCell ref="C117:D117"/>
    <mergeCell ref="E117:H117"/>
    <mergeCell ref="J117:N117"/>
    <mergeCell ref="C122:D122"/>
    <mergeCell ref="E122:H122"/>
    <mergeCell ref="J122:N122"/>
    <mergeCell ref="C123:D123"/>
    <mergeCell ref="E123:H123"/>
    <mergeCell ref="J123:N123"/>
    <mergeCell ref="C120:D120"/>
    <mergeCell ref="E120:H120"/>
    <mergeCell ref="J120:N120"/>
    <mergeCell ref="C121:D121"/>
    <mergeCell ref="E121:H121"/>
    <mergeCell ref="J121:N121"/>
    <mergeCell ref="C124:D124"/>
    <mergeCell ref="E124:H124"/>
    <mergeCell ref="J124:N124"/>
    <mergeCell ref="C125:D125"/>
    <mergeCell ref="E125:H125"/>
    <mergeCell ref="J125:N125"/>
    <mergeCell ref="A32:B32"/>
    <mergeCell ref="C32:R32"/>
    <mergeCell ref="A33:B33"/>
    <mergeCell ref="C33:R33"/>
    <mergeCell ref="A5:B5"/>
    <mergeCell ref="A6:B6"/>
    <mergeCell ref="C5:R5"/>
    <mergeCell ref="C6:R6"/>
    <mergeCell ref="C17:D17"/>
    <mergeCell ref="A28:R28"/>
    <mergeCell ref="J14:N14"/>
    <mergeCell ref="J15:N15"/>
    <mergeCell ref="J16:N16"/>
    <mergeCell ref="J17:N17"/>
    <mergeCell ref="E14:H14"/>
    <mergeCell ref="E15:H15"/>
    <mergeCell ref="E16:H16"/>
    <mergeCell ref="E17:H17"/>
    <mergeCell ref="C65:D65"/>
    <mergeCell ref="E65:H65"/>
    <mergeCell ref="J65:N65"/>
    <mergeCell ref="C62:D62"/>
    <mergeCell ref="E62:H62"/>
    <mergeCell ref="J62:N62"/>
    <mergeCell ref="C63:D63"/>
    <mergeCell ref="E63:H63"/>
    <mergeCell ref="J63:N63"/>
    <mergeCell ref="A113:B113"/>
    <mergeCell ref="C113:R113"/>
    <mergeCell ref="A114:B114"/>
    <mergeCell ref="C114:R114"/>
    <mergeCell ref="C93:D93"/>
    <mergeCell ref="E93:H93"/>
    <mergeCell ref="J93:N93"/>
    <mergeCell ref="C94:D94"/>
    <mergeCell ref="A109:R109"/>
    <mergeCell ref="C95:D95"/>
    <mergeCell ref="E95:H95"/>
    <mergeCell ref="J95:N95"/>
    <mergeCell ref="C96:D96"/>
    <mergeCell ref="E96:H96"/>
    <mergeCell ref="J96:N96"/>
    <mergeCell ref="A87:B87"/>
    <mergeCell ref="C87:R87"/>
    <mergeCell ref="E94:H94"/>
    <mergeCell ref="J94:N94"/>
    <mergeCell ref="C91:D91"/>
    <mergeCell ref="E91:H91"/>
    <mergeCell ref="A86:B86"/>
    <mergeCell ref="C86:R86"/>
    <mergeCell ref="J91:N91"/>
    <mergeCell ref="C92:D92"/>
    <mergeCell ref="E92:H92"/>
    <mergeCell ref="J92:N92"/>
    <mergeCell ref="C89:D89"/>
    <mergeCell ref="E89:H89"/>
    <mergeCell ref="J89:N89"/>
  </mergeCells>
  <printOptions/>
  <pageMargins left="0.039370078740157" right="0.039370078740157" top="0.74803149606299" bottom="0.74803149606299" header="0.31496062992126" footer="0.31496062992126"/>
  <pageSetup horizontalDpi="600" verticalDpi="600" orientation="landscape" paperSize="9" scale="90"/>
</worksheet>
</file>

<file path=xl/worksheets/sheet15.xml><?xml version="1.0" encoding="utf-8"?>
<worksheet xmlns="http://schemas.openxmlformats.org/spreadsheetml/2006/main" xmlns:r="http://schemas.openxmlformats.org/officeDocument/2006/relationships">
  <dimension ref="A1:T161"/>
  <sheetViews>
    <sheetView zoomScalePageLayoutView="0" workbookViewId="0" topLeftCell="A1">
      <selection activeCell="H2" sqref="H2"/>
    </sheetView>
  </sheetViews>
  <sheetFormatPr defaultColWidth="9.140625" defaultRowHeight="15" customHeight="1"/>
  <cols>
    <col min="1" max="1" width="5.421875" style="3" customWidth="1"/>
    <col min="2" max="2" width="7.8515625" style="3" customWidth="1"/>
    <col min="3" max="8" width="9.140625" style="3" customWidth="1"/>
    <col min="9" max="9" width="11.140625" style="3" customWidth="1"/>
    <col min="10" max="10" width="9.140625" style="3" customWidth="1"/>
    <col min="11" max="11" width="8.421875" style="3" customWidth="1"/>
    <col min="12" max="12" width="9.140625" style="3" customWidth="1"/>
    <col min="13" max="13" width="7.7109375" style="3" customWidth="1"/>
    <col min="14" max="14" width="2.7109375" style="3" customWidth="1"/>
    <col min="15" max="15" width="10.8515625" style="3" customWidth="1"/>
    <col min="16" max="16" width="10.421875" style="3" customWidth="1"/>
    <col min="17" max="18" width="11.7109375" style="3" customWidth="1"/>
  </cols>
  <sheetData>
    <row r="1" spans="1:18" ht="15.75" customHeight="1">
      <c r="A1" s="324" t="s">
        <v>146</v>
      </c>
      <c r="B1" s="324"/>
      <c r="C1" s="324"/>
      <c r="D1" s="324"/>
      <c r="E1" s="324"/>
      <c r="F1" s="324"/>
      <c r="G1" s="324"/>
      <c r="H1" s="324"/>
      <c r="I1" s="324"/>
      <c r="J1" s="324"/>
      <c r="K1" s="324"/>
      <c r="L1" s="324"/>
      <c r="M1" s="324"/>
      <c r="N1" s="324"/>
      <c r="O1" s="324"/>
      <c r="P1" s="324"/>
      <c r="Q1" s="324"/>
      <c r="R1" s="324"/>
    </row>
    <row r="2" spans="1:18" ht="15" customHeight="1">
      <c r="A2" s="160"/>
      <c r="B2" s="160"/>
      <c r="C2" s="160"/>
      <c r="D2" s="160"/>
      <c r="E2" s="160"/>
      <c r="F2" s="160"/>
      <c r="G2" s="160"/>
      <c r="H2" s="72">
        <f>'proje ve personel bilgileri'!$B$11</f>
        <v>1</v>
      </c>
      <c r="I2" s="163" t="s">
        <v>235</v>
      </c>
      <c r="J2" s="160"/>
      <c r="K2" s="160"/>
      <c r="L2" s="160"/>
      <c r="M2" s="160"/>
      <c r="N2" s="160"/>
      <c r="O2" s="160"/>
      <c r="P2" s="160"/>
      <c r="Q2" s="160"/>
      <c r="R2" s="160"/>
    </row>
    <row r="3" spans="10:18" ht="15" customHeight="1">
      <c r="J3" s="161"/>
      <c r="R3" s="162" t="s">
        <v>160</v>
      </c>
    </row>
    <row r="4" spans="1:18" ht="15.75" customHeight="1">
      <c r="A4" s="163" t="s">
        <v>161</v>
      </c>
      <c r="J4" s="161"/>
      <c r="R4" s="162"/>
    </row>
    <row r="5" spans="1:18" ht="15.75" customHeight="1">
      <c r="A5" s="327" t="s">
        <v>2</v>
      </c>
      <c r="B5" s="328"/>
      <c r="C5" s="454">
        <f>'proje ve personel bilgileri'!$B$2</f>
        <v>0</v>
      </c>
      <c r="D5" s="455"/>
      <c r="E5" s="455"/>
      <c r="F5" s="455"/>
      <c r="G5" s="455"/>
      <c r="H5" s="455"/>
      <c r="I5" s="455"/>
      <c r="J5" s="455"/>
      <c r="K5" s="455"/>
      <c r="L5" s="455"/>
      <c r="M5" s="455"/>
      <c r="N5" s="455"/>
      <c r="O5" s="455"/>
      <c r="P5" s="455"/>
      <c r="Q5" s="455"/>
      <c r="R5" s="456"/>
    </row>
    <row r="6" spans="1:18" ht="15.75" customHeight="1">
      <c r="A6" s="327" t="s">
        <v>138</v>
      </c>
      <c r="B6" s="328"/>
      <c r="C6" s="462">
        <f>'proje ve personel bilgileri'!$B$3</f>
        <v>0</v>
      </c>
      <c r="D6" s="463"/>
      <c r="E6" s="463"/>
      <c r="F6" s="463"/>
      <c r="G6" s="463"/>
      <c r="H6" s="463"/>
      <c r="I6" s="463"/>
      <c r="J6" s="463"/>
      <c r="K6" s="463"/>
      <c r="L6" s="463"/>
      <c r="M6" s="463"/>
      <c r="N6" s="463"/>
      <c r="O6" s="463"/>
      <c r="P6" s="463"/>
      <c r="Q6" s="463"/>
      <c r="R6" s="464"/>
    </row>
    <row r="7" spans="1:18" ht="60" customHeight="1">
      <c r="A7" s="165" t="s">
        <v>51</v>
      </c>
      <c r="B7" s="166" t="s">
        <v>149</v>
      </c>
      <c r="C7" s="467" t="s">
        <v>150</v>
      </c>
      <c r="D7" s="467"/>
      <c r="E7" s="468" t="s">
        <v>151</v>
      </c>
      <c r="F7" s="469"/>
      <c r="G7" s="469"/>
      <c r="H7" s="470"/>
      <c r="I7" s="167" t="s">
        <v>152</v>
      </c>
      <c r="J7" s="468" t="s">
        <v>153</v>
      </c>
      <c r="K7" s="469"/>
      <c r="L7" s="469"/>
      <c r="M7" s="469"/>
      <c r="N7" s="470"/>
      <c r="O7" s="168" t="s">
        <v>154</v>
      </c>
      <c r="P7" s="168" t="s">
        <v>155</v>
      </c>
      <c r="Q7" s="168" t="s">
        <v>156</v>
      </c>
      <c r="R7" s="169" t="s">
        <v>157</v>
      </c>
    </row>
    <row r="8" spans="1:20" ht="24.75" customHeight="1">
      <c r="A8" s="170">
        <v>1</v>
      </c>
      <c r="B8" s="237"/>
      <c r="C8" s="460"/>
      <c r="D8" s="460"/>
      <c r="E8" s="457"/>
      <c r="F8" s="458"/>
      <c r="G8" s="458"/>
      <c r="H8" s="459"/>
      <c r="I8" s="244"/>
      <c r="J8" s="457"/>
      <c r="K8" s="458"/>
      <c r="L8" s="458"/>
      <c r="M8" s="458"/>
      <c r="N8" s="459"/>
      <c r="O8" s="195"/>
      <c r="P8" s="235"/>
      <c r="Q8" s="172"/>
      <c r="R8" s="173"/>
      <c r="S8" s="37" t="str">
        <f aca="true" t="shared" si="0" ref="S8:S17">IF(Q8&lt;&gt;0,(IF(R8=0,"KDV'li Tutar Zorunlu"," "))," ")</f>
        <v> </v>
      </c>
      <c r="T8" s="37" t="str">
        <f aca="true" t="shared" si="1" ref="T8:T17">IF(Q8&lt;&gt;0,(IF(O8=0,"Tarih Numara Zorunlu"," "))," ")</f>
        <v> </v>
      </c>
    </row>
    <row r="9" spans="1:20" ht="24.75" customHeight="1">
      <c r="A9" s="170">
        <v>2</v>
      </c>
      <c r="B9" s="237"/>
      <c r="C9" s="460"/>
      <c r="D9" s="460"/>
      <c r="E9" s="457"/>
      <c r="F9" s="458"/>
      <c r="G9" s="458"/>
      <c r="H9" s="459"/>
      <c r="I9" s="244"/>
      <c r="J9" s="457"/>
      <c r="K9" s="458"/>
      <c r="L9" s="458"/>
      <c r="M9" s="458"/>
      <c r="N9" s="459"/>
      <c r="O9" s="235"/>
      <c r="P9" s="235"/>
      <c r="Q9" s="172"/>
      <c r="R9" s="173"/>
      <c r="S9" s="37" t="str">
        <f t="shared" si="0"/>
        <v> </v>
      </c>
      <c r="T9" s="37" t="str">
        <f t="shared" si="1"/>
        <v> </v>
      </c>
    </row>
    <row r="10" spans="1:20" ht="24.75" customHeight="1">
      <c r="A10" s="170">
        <v>3</v>
      </c>
      <c r="B10" s="237"/>
      <c r="C10" s="460"/>
      <c r="D10" s="460"/>
      <c r="E10" s="457"/>
      <c r="F10" s="458"/>
      <c r="G10" s="458"/>
      <c r="H10" s="459"/>
      <c r="I10" s="244"/>
      <c r="J10" s="457"/>
      <c r="K10" s="458"/>
      <c r="L10" s="458"/>
      <c r="M10" s="458"/>
      <c r="N10" s="459"/>
      <c r="O10" s="235"/>
      <c r="P10" s="235"/>
      <c r="Q10" s="172"/>
      <c r="R10" s="173"/>
      <c r="S10" s="37" t="str">
        <f t="shared" si="0"/>
        <v> </v>
      </c>
      <c r="T10" s="37" t="str">
        <f t="shared" si="1"/>
        <v> </v>
      </c>
    </row>
    <row r="11" spans="1:20" ht="24.75" customHeight="1">
      <c r="A11" s="170">
        <v>4</v>
      </c>
      <c r="B11" s="237"/>
      <c r="C11" s="460"/>
      <c r="D11" s="460"/>
      <c r="E11" s="457"/>
      <c r="F11" s="458"/>
      <c r="G11" s="458"/>
      <c r="H11" s="459"/>
      <c r="I11" s="244"/>
      <c r="J11" s="457"/>
      <c r="K11" s="458"/>
      <c r="L11" s="458"/>
      <c r="M11" s="458"/>
      <c r="N11" s="459"/>
      <c r="O11" s="174"/>
      <c r="P11" s="174"/>
      <c r="Q11" s="175"/>
      <c r="R11" s="173"/>
      <c r="S11" s="37" t="str">
        <f t="shared" si="0"/>
        <v> </v>
      </c>
      <c r="T11" s="37" t="str">
        <f t="shared" si="1"/>
        <v> </v>
      </c>
    </row>
    <row r="12" spans="1:20" ht="24.75" customHeight="1">
      <c r="A12" s="170">
        <v>5</v>
      </c>
      <c r="B12" s="237"/>
      <c r="C12" s="460"/>
      <c r="D12" s="460"/>
      <c r="E12" s="457"/>
      <c r="F12" s="458"/>
      <c r="G12" s="458"/>
      <c r="H12" s="459"/>
      <c r="I12" s="244"/>
      <c r="J12" s="457"/>
      <c r="K12" s="458"/>
      <c r="L12" s="458"/>
      <c r="M12" s="458"/>
      <c r="N12" s="459"/>
      <c r="O12" s="235"/>
      <c r="P12" s="235"/>
      <c r="Q12" s="172"/>
      <c r="R12" s="173"/>
      <c r="S12" s="37" t="str">
        <f t="shared" si="0"/>
        <v> </v>
      </c>
      <c r="T12" s="37" t="str">
        <f t="shared" si="1"/>
        <v> </v>
      </c>
    </row>
    <row r="13" spans="1:20" ht="24.75" customHeight="1">
      <c r="A13" s="170">
        <v>6</v>
      </c>
      <c r="B13" s="237"/>
      <c r="C13" s="460"/>
      <c r="D13" s="460"/>
      <c r="E13" s="461"/>
      <c r="F13" s="461"/>
      <c r="G13" s="461"/>
      <c r="H13" s="461"/>
      <c r="I13" s="245"/>
      <c r="J13" s="461"/>
      <c r="K13" s="461"/>
      <c r="L13" s="461"/>
      <c r="M13" s="461"/>
      <c r="N13" s="461"/>
      <c r="O13" s="174"/>
      <c r="P13" s="174"/>
      <c r="Q13" s="175"/>
      <c r="R13" s="173"/>
      <c r="S13" s="37" t="str">
        <f t="shared" si="0"/>
        <v> </v>
      </c>
      <c r="T13" s="37" t="str">
        <f t="shared" si="1"/>
        <v> </v>
      </c>
    </row>
    <row r="14" spans="1:20" ht="24.75" customHeight="1">
      <c r="A14" s="170">
        <v>7</v>
      </c>
      <c r="B14" s="174"/>
      <c r="C14" s="460"/>
      <c r="D14" s="460"/>
      <c r="E14" s="461"/>
      <c r="F14" s="461"/>
      <c r="G14" s="461"/>
      <c r="H14" s="461"/>
      <c r="I14" s="243"/>
      <c r="J14" s="461"/>
      <c r="K14" s="461"/>
      <c r="L14" s="461"/>
      <c r="M14" s="461"/>
      <c r="N14" s="461"/>
      <c r="O14" s="174"/>
      <c r="P14" s="174"/>
      <c r="Q14" s="175"/>
      <c r="R14" s="173"/>
      <c r="S14" s="37" t="str">
        <f t="shared" si="0"/>
        <v> </v>
      </c>
      <c r="T14" s="37" t="str">
        <f t="shared" si="1"/>
        <v> </v>
      </c>
    </row>
    <row r="15" spans="1:20" ht="24.75" customHeight="1">
      <c r="A15" s="170">
        <v>8</v>
      </c>
      <c r="B15" s="174"/>
      <c r="C15" s="460"/>
      <c r="D15" s="460"/>
      <c r="E15" s="461"/>
      <c r="F15" s="461"/>
      <c r="G15" s="461"/>
      <c r="H15" s="461"/>
      <c r="I15" s="243"/>
      <c r="J15" s="461"/>
      <c r="K15" s="461"/>
      <c r="L15" s="461"/>
      <c r="M15" s="461"/>
      <c r="N15" s="461"/>
      <c r="O15" s="174"/>
      <c r="P15" s="174"/>
      <c r="Q15" s="175"/>
      <c r="R15" s="173"/>
      <c r="S15" s="37" t="str">
        <f t="shared" si="0"/>
        <v> </v>
      </c>
      <c r="T15" s="37" t="str">
        <f t="shared" si="1"/>
        <v> </v>
      </c>
    </row>
    <row r="16" spans="1:20" ht="24.75" customHeight="1">
      <c r="A16" s="170">
        <v>9</v>
      </c>
      <c r="B16" s="174"/>
      <c r="C16" s="460"/>
      <c r="D16" s="460"/>
      <c r="E16" s="461"/>
      <c r="F16" s="461"/>
      <c r="G16" s="461"/>
      <c r="H16" s="461"/>
      <c r="I16" s="243"/>
      <c r="J16" s="461"/>
      <c r="K16" s="461"/>
      <c r="L16" s="461"/>
      <c r="M16" s="461"/>
      <c r="N16" s="461"/>
      <c r="O16" s="174"/>
      <c r="P16" s="174"/>
      <c r="Q16" s="175"/>
      <c r="R16" s="173"/>
      <c r="S16" s="37" t="str">
        <f t="shared" si="0"/>
        <v> </v>
      </c>
      <c r="T16" s="37" t="str">
        <f t="shared" si="1"/>
        <v> </v>
      </c>
    </row>
    <row r="17" spans="1:20" ht="24.75" customHeight="1">
      <c r="A17" s="170">
        <v>10</v>
      </c>
      <c r="B17" s="174"/>
      <c r="C17" s="465"/>
      <c r="D17" s="466"/>
      <c r="E17" s="457"/>
      <c r="F17" s="458"/>
      <c r="G17" s="458"/>
      <c r="H17" s="459"/>
      <c r="I17" s="243"/>
      <c r="J17" s="457"/>
      <c r="K17" s="458"/>
      <c r="L17" s="458"/>
      <c r="M17" s="458"/>
      <c r="N17" s="459"/>
      <c r="O17" s="174"/>
      <c r="P17" s="174"/>
      <c r="Q17" s="175"/>
      <c r="R17" s="173"/>
      <c r="S17" s="37" t="str">
        <f t="shared" si="0"/>
        <v> </v>
      </c>
      <c r="T17" s="37" t="str">
        <f t="shared" si="1"/>
        <v> </v>
      </c>
    </row>
    <row r="18" spans="1:18" ht="15.75" customHeight="1">
      <c r="A18" s="177"/>
      <c r="B18" s="153"/>
      <c r="C18" s="178"/>
      <c r="D18" s="178"/>
      <c r="E18" s="179"/>
      <c r="F18" s="179"/>
      <c r="G18" s="179"/>
      <c r="H18" s="179"/>
      <c r="I18" s="153"/>
      <c r="J18" s="179"/>
      <c r="K18" s="179"/>
      <c r="L18" s="179"/>
      <c r="M18" s="179"/>
      <c r="N18" s="179"/>
      <c r="O18" s="153"/>
      <c r="P18" s="180" t="s">
        <v>135</v>
      </c>
      <c r="Q18" s="183">
        <f>SUM(Q8:Q17)</f>
        <v>0</v>
      </c>
      <c r="R18" s="181"/>
    </row>
    <row r="19" ht="15" customHeight="1">
      <c r="A19" s="3" t="s">
        <v>158</v>
      </c>
    </row>
    <row r="20" ht="15" customHeight="1">
      <c r="A20" s="182" t="s">
        <v>159</v>
      </c>
    </row>
    <row r="24" spans="1:11" ht="15" customHeight="1">
      <c r="A24" s="71" t="s">
        <v>125</v>
      </c>
      <c r="B24" s="71"/>
      <c r="C24" s="71"/>
      <c r="D24" s="71"/>
      <c r="E24" s="71"/>
      <c r="F24" s="71"/>
      <c r="G24" s="71"/>
      <c r="H24" s="71"/>
      <c r="I24" s="71"/>
      <c r="J24" s="71"/>
      <c r="K24" s="71"/>
    </row>
    <row r="25" spans="1:11" ht="15" customHeight="1">
      <c r="A25" s="236"/>
      <c r="B25" s="236"/>
      <c r="C25" s="236"/>
      <c r="D25" s="236"/>
      <c r="E25" s="236"/>
      <c r="F25" s="236"/>
      <c r="G25" s="236"/>
      <c r="H25" s="236"/>
      <c r="I25" s="236"/>
      <c r="J25" s="236"/>
      <c r="K25" s="236"/>
    </row>
    <row r="26" spans="1:16" ht="15" customHeight="1">
      <c r="A26" s="238" t="s">
        <v>65</v>
      </c>
      <c r="I26" s="238" t="s">
        <v>66</v>
      </c>
      <c r="L26" s="238" t="s">
        <v>67</v>
      </c>
      <c r="O26" s="70" t="s">
        <v>82</v>
      </c>
      <c r="P26" s="70"/>
    </row>
    <row r="27" spans="1:16" ht="15" customHeight="1">
      <c r="A27" s="238"/>
      <c r="I27" s="238"/>
      <c r="L27" s="238"/>
      <c r="O27" s="70"/>
      <c r="P27" s="70"/>
    </row>
    <row r="28" spans="1:18" ht="15.75" customHeight="1">
      <c r="A28" s="324" t="s">
        <v>146</v>
      </c>
      <c r="B28" s="324"/>
      <c r="C28" s="324"/>
      <c r="D28" s="324"/>
      <c r="E28" s="324"/>
      <c r="F28" s="324"/>
      <c r="G28" s="324"/>
      <c r="H28" s="324"/>
      <c r="I28" s="324"/>
      <c r="J28" s="324"/>
      <c r="K28" s="324"/>
      <c r="L28" s="324"/>
      <c r="M28" s="324"/>
      <c r="N28" s="324"/>
      <c r="O28" s="324"/>
      <c r="P28" s="324"/>
      <c r="Q28" s="324"/>
      <c r="R28" s="324"/>
    </row>
    <row r="29" spans="1:18" ht="15" customHeight="1">
      <c r="A29" s="160"/>
      <c r="B29" s="160"/>
      <c r="C29" s="160"/>
      <c r="D29" s="160"/>
      <c r="E29" s="160"/>
      <c r="F29" s="160"/>
      <c r="G29" s="160"/>
      <c r="H29" s="72">
        <f>'proje ve personel bilgileri'!$B$11</f>
        <v>1</v>
      </c>
      <c r="I29" s="163" t="s">
        <v>235</v>
      </c>
      <c r="J29" s="160"/>
      <c r="K29" s="160"/>
      <c r="L29" s="160"/>
      <c r="M29" s="160"/>
      <c r="N29" s="160"/>
      <c r="O29" s="160"/>
      <c r="P29" s="160"/>
      <c r="Q29" s="160"/>
      <c r="R29" s="160"/>
    </row>
    <row r="30" spans="10:18" ht="15" customHeight="1">
      <c r="J30" s="161"/>
      <c r="R30" s="162" t="s">
        <v>160</v>
      </c>
    </row>
    <row r="31" spans="1:18" ht="15.75" customHeight="1">
      <c r="A31" s="163" t="s">
        <v>161</v>
      </c>
      <c r="J31" s="161"/>
      <c r="R31" s="162"/>
    </row>
    <row r="32" spans="1:18" ht="15.75" customHeight="1">
      <c r="A32" s="327" t="s">
        <v>2</v>
      </c>
      <c r="B32" s="328"/>
      <c r="C32" s="454">
        <f>'proje ve personel bilgileri'!$B$2</f>
        <v>0</v>
      </c>
      <c r="D32" s="455"/>
      <c r="E32" s="455"/>
      <c r="F32" s="455"/>
      <c r="G32" s="455"/>
      <c r="H32" s="455"/>
      <c r="I32" s="455"/>
      <c r="J32" s="455"/>
      <c r="K32" s="455"/>
      <c r="L32" s="455"/>
      <c r="M32" s="455"/>
      <c r="N32" s="455"/>
      <c r="O32" s="455"/>
      <c r="P32" s="455"/>
      <c r="Q32" s="455"/>
      <c r="R32" s="456"/>
    </row>
    <row r="33" spans="1:18" ht="15.75" customHeight="1">
      <c r="A33" s="327" t="s">
        <v>138</v>
      </c>
      <c r="B33" s="328"/>
      <c r="C33" s="462">
        <f>'proje ve personel bilgileri'!$B$3</f>
        <v>0</v>
      </c>
      <c r="D33" s="463"/>
      <c r="E33" s="463"/>
      <c r="F33" s="463"/>
      <c r="G33" s="463"/>
      <c r="H33" s="463"/>
      <c r="I33" s="463"/>
      <c r="J33" s="463"/>
      <c r="K33" s="463"/>
      <c r="L33" s="463"/>
      <c r="M33" s="463"/>
      <c r="N33" s="463"/>
      <c r="O33" s="463"/>
      <c r="P33" s="463"/>
      <c r="Q33" s="463"/>
      <c r="R33" s="464"/>
    </row>
    <row r="34" spans="1:18" ht="60" customHeight="1">
      <c r="A34" s="165" t="s">
        <v>51</v>
      </c>
      <c r="B34" s="166" t="s">
        <v>149</v>
      </c>
      <c r="C34" s="467" t="s">
        <v>150</v>
      </c>
      <c r="D34" s="467"/>
      <c r="E34" s="468" t="s">
        <v>151</v>
      </c>
      <c r="F34" s="469"/>
      <c r="G34" s="469"/>
      <c r="H34" s="470"/>
      <c r="I34" s="167" t="s">
        <v>152</v>
      </c>
      <c r="J34" s="468" t="s">
        <v>153</v>
      </c>
      <c r="K34" s="469"/>
      <c r="L34" s="469"/>
      <c r="M34" s="469"/>
      <c r="N34" s="470"/>
      <c r="O34" s="168" t="s">
        <v>154</v>
      </c>
      <c r="P34" s="168" t="s">
        <v>155</v>
      </c>
      <c r="Q34" s="168" t="s">
        <v>156</v>
      </c>
      <c r="R34" s="169" t="s">
        <v>157</v>
      </c>
    </row>
    <row r="35" spans="1:20" ht="24.75" customHeight="1">
      <c r="A35" s="170">
        <v>11</v>
      </c>
      <c r="B35" s="237"/>
      <c r="C35" s="471"/>
      <c r="D35" s="471"/>
      <c r="E35" s="472"/>
      <c r="F35" s="473"/>
      <c r="G35" s="473"/>
      <c r="H35" s="474"/>
      <c r="I35" s="171"/>
      <c r="J35" s="457"/>
      <c r="K35" s="458"/>
      <c r="L35" s="458"/>
      <c r="M35" s="458"/>
      <c r="N35" s="459"/>
      <c r="O35" s="235"/>
      <c r="P35" s="235"/>
      <c r="Q35" s="172"/>
      <c r="R35" s="173"/>
      <c r="S35" s="37" t="str">
        <f aca="true" t="shared" si="2" ref="S35:S44">IF(Q35&lt;&gt;0,(IF(R35=0,"KDV'li Tutar Zorunlu"," "))," ")</f>
        <v> </v>
      </c>
      <c r="T35" s="37" t="str">
        <f aca="true" t="shared" si="3" ref="T35:T44">IF(Q35&lt;&gt;0,(IF(O35=0,"Tarih Numara Zorunlu"," "))," ")</f>
        <v> </v>
      </c>
    </row>
    <row r="36" spans="1:20" ht="24.75" customHeight="1">
      <c r="A36" s="170">
        <v>12</v>
      </c>
      <c r="B36" s="237"/>
      <c r="C36" s="471"/>
      <c r="D36" s="471"/>
      <c r="E36" s="472"/>
      <c r="F36" s="473"/>
      <c r="G36" s="473"/>
      <c r="H36" s="474"/>
      <c r="I36" s="171"/>
      <c r="J36" s="457"/>
      <c r="K36" s="458"/>
      <c r="L36" s="458"/>
      <c r="M36" s="458"/>
      <c r="N36" s="459"/>
      <c r="O36" s="235"/>
      <c r="P36" s="235"/>
      <c r="Q36" s="172"/>
      <c r="R36" s="173"/>
      <c r="S36" s="37" t="str">
        <f t="shared" si="2"/>
        <v> </v>
      </c>
      <c r="T36" s="37" t="str">
        <f t="shared" si="3"/>
        <v> </v>
      </c>
    </row>
    <row r="37" spans="1:20" ht="24.75" customHeight="1">
      <c r="A37" s="170">
        <v>13</v>
      </c>
      <c r="B37" s="237"/>
      <c r="C37" s="471"/>
      <c r="D37" s="471"/>
      <c r="E37" s="472"/>
      <c r="F37" s="473"/>
      <c r="G37" s="473"/>
      <c r="H37" s="474"/>
      <c r="I37" s="171"/>
      <c r="J37" s="457"/>
      <c r="K37" s="458"/>
      <c r="L37" s="458"/>
      <c r="M37" s="458"/>
      <c r="N37" s="459"/>
      <c r="O37" s="235"/>
      <c r="P37" s="235"/>
      <c r="Q37" s="172"/>
      <c r="R37" s="173"/>
      <c r="S37" s="37" t="str">
        <f t="shared" si="2"/>
        <v> </v>
      </c>
      <c r="T37" s="37" t="str">
        <f t="shared" si="3"/>
        <v> </v>
      </c>
    </row>
    <row r="38" spans="1:20" ht="24.75" customHeight="1">
      <c r="A38" s="170">
        <v>14</v>
      </c>
      <c r="B38" s="237"/>
      <c r="C38" s="471"/>
      <c r="D38" s="471"/>
      <c r="E38" s="472"/>
      <c r="F38" s="473"/>
      <c r="G38" s="473"/>
      <c r="H38" s="474"/>
      <c r="I38" s="171"/>
      <c r="J38" s="457"/>
      <c r="K38" s="458"/>
      <c r="L38" s="458"/>
      <c r="M38" s="458"/>
      <c r="N38" s="459"/>
      <c r="O38" s="174"/>
      <c r="P38" s="174"/>
      <c r="Q38" s="175"/>
      <c r="R38" s="173"/>
      <c r="S38" s="37" t="str">
        <f t="shared" si="2"/>
        <v> </v>
      </c>
      <c r="T38" s="37" t="str">
        <f t="shared" si="3"/>
        <v> </v>
      </c>
    </row>
    <row r="39" spans="1:20" ht="24.75" customHeight="1">
      <c r="A39" s="170">
        <v>15</v>
      </c>
      <c r="B39" s="237"/>
      <c r="C39" s="471"/>
      <c r="D39" s="471"/>
      <c r="E39" s="472"/>
      <c r="F39" s="473"/>
      <c r="G39" s="473"/>
      <c r="H39" s="474"/>
      <c r="I39" s="171"/>
      <c r="J39" s="457"/>
      <c r="K39" s="458"/>
      <c r="L39" s="458"/>
      <c r="M39" s="458"/>
      <c r="N39" s="459"/>
      <c r="O39" s="235"/>
      <c r="P39" s="235"/>
      <c r="Q39" s="172"/>
      <c r="R39" s="173"/>
      <c r="S39" s="37" t="str">
        <f t="shared" si="2"/>
        <v> </v>
      </c>
      <c r="T39" s="37" t="str">
        <f t="shared" si="3"/>
        <v> </v>
      </c>
    </row>
    <row r="40" spans="1:20" ht="24.75" customHeight="1">
      <c r="A40" s="170">
        <v>16</v>
      </c>
      <c r="B40" s="237"/>
      <c r="C40" s="471"/>
      <c r="D40" s="471"/>
      <c r="E40" s="405"/>
      <c r="F40" s="405"/>
      <c r="G40" s="405"/>
      <c r="H40" s="405"/>
      <c r="I40" s="176"/>
      <c r="J40" s="461"/>
      <c r="K40" s="461"/>
      <c r="L40" s="461"/>
      <c r="M40" s="461"/>
      <c r="N40" s="461"/>
      <c r="O40" s="174"/>
      <c r="P40" s="174"/>
      <c r="Q40" s="175"/>
      <c r="R40" s="173"/>
      <c r="S40" s="37" t="str">
        <f t="shared" si="2"/>
        <v> </v>
      </c>
      <c r="T40" s="37" t="str">
        <f t="shared" si="3"/>
        <v> </v>
      </c>
    </row>
    <row r="41" spans="1:20" ht="24.75" customHeight="1">
      <c r="A41" s="170">
        <v>17</v>
      </c>
      <c r="B41" s="174"/>
      <c r="C41" s="471"/>
      <c r="D41" s="471"/>
      <c r="E41" s="405"/>
      <c r="F41" s="405"/>
      <c r="G41" s="405"/>
      <c r="H41" s="405"/>
      <c r="I41" s="174"/>
      <c r="J41" s="461"/>
      <c r="K41" s="461"/>
      <c r="L41" s="461"/>
      <c r="M41" s="461"/>
      <c r="N41" s="461"/>
      <c r="O41" s="174"/>
      <c r="P41" s="174"/>
      <c r="Q41" s="175"/>
      <c r="R41" s="173"/>
      <c r="S41" s="37" t="str">
        <f t="shared" si="2"/>
        <v> </v>
      </c>
      <c r="T41" s="37" t="str">
        <f t="shared" si="3"/>
        <v> </v>
      </c>
    </row>
    <row r="42" spans="1:20" ht="24.75" customHeight="1">
      <c r="A42" s="170">
        <v>18</v>
      </c>
      <c r="B42" s="174"/>
      <c r="C42" s="471"/>
      <c r="D42" s="471"/>
      <c r="E42" s="405"/>
      <c r="F42" s="405"/>
      <c r="G42" s="405"/>
      <c r="H42" s="405"/>
      <c r="I42" s="174"/>
      <c r="J42" s="461"/>
      <c r="K42" s="461"/>
      <c r="L42" s="461"/>
      <c r="M42" s="461"/>
      <c r="N42" s="461"/>
      <c r="O42" s="174"/>
      <c r="P42" s="174"/>
      <c r="Q42" s="175"/>
      <c r="R42" s="173"/>
      <c r="S42" s="37" t="str">
        <f t="shared" si="2"/>
        <v> </v>
      </c>
      <c r="T42" s="37" t="str">
        <f t="shared" si="3"/>
        <v> </v>
      </c>
    </row>
    <row r="43" spans="1:20" ht="24.75" customHeight="1">
      <c r="A43" s="170">
        <v>19</v>
      </c>
      <c r="B43" s="174"/>
      <c r="C43" s="471"/>
      <c r="D43" s="471"/>
      <c r="E43" s="405"/>
      <c r="F43" s="405"/>
      <c r="G43" s="405"/>
      <c r="H43" s="405"/>
      <c r="I43" s="174"/>
      <c r="J43" s="461"/>
      <c r="K43" s="461"/>
      <c r="L43" s="461"/>
      <c r="M43" s="461"/>
      <c r="N43" s="461"/>
      <c r="O43" s="174"/>
      <c r="P43" s="174"/>
      <c r="Q43" s="175"/>
      <c r="R43" s="173"/>
      <c r="S43" s="37" t="str">
        <f t="shared" si="2"/>
        <v> </v>
      </c>
      <c r="T43" s="37" t="str">
        <f t="shared" si="3"/>
        <v> </v>
      </c>
    </row>
    <row r="44" spans="1:20" ht="24.75" customHeight="1">
      <c r="A44" s="170">
        <v>20</v>
      </c>
      <c r="B44" s="174"/>
      <c r="C44" s="471"/>
      <c r="D44" s="471"/>
      <c r="E44" s="405"/>
      <c r="F44" s="405"/>
      <c r="G44" s="405"/>
      <c r="H44" s="405"/>
      <c r="I44" s="174"/>
      <c r="J44" s="461"/>
      <c r="K44" s="461"/>
      <c r="L44" s="461"/>
      <c r="M44" s="461"/>
      <c r="N44" s="461"/>
      <c r="O44" s="174"/>
      <c r="P44" s="174"/>
      <c r="Q44" s="175"/>
      <c r="R44" s="173"/>
      <c r="S44" s="37" t="str">
        <f t="shared" si="2"/>
        <v> </v>
      </c>
      <c r="T44" s="37" t="str">
        <f t="shared" si="3"/>
        <v> </v>
      </c>
    </row>
    <row r="45" spans="1:18" ht="15.75" customHeight="1">
      <c r="A45" s="177"/>
      <c r="B45" s="153"/>
      <c r="C45" s="178"/>
      <c r="D45" s="178"/>
      <c r="E45" s="179"/>
      <c r="F45" s="179"/>
      <c r="G45" s="179"/>
      <c r="H45" s="179"/>
      <c r="I45" s="153"/>
      <c r="J45" s="179"/>
      <c r="K45" s="179"/>
      <c r="L45" s="179"/>
      <c r="M45" s="179"/>
      <c r="N45" s="179"/>
      <c r="O45" s="153"/>
      <c r="P45" s="180" t="s">
        <v>135</v>
      </c>
      <c r="Q45" s="183">
        <f>SUM(Q35:Q44)+Q18</f>
        <v>0</v>
      </c>
      <c r="R45" s="181"/>
    </row>
    <row r="46" ht="15" customHeight="1">
      <c r="A46" s="3" t="s">
        <v>158</v>
      </c>
    </row>
    <row r="47" ht="15" customHeight="1">
      <c r="A47" s="182" t="s">
        <v>159</v>
      </c>
    </row>
    <row r="51" spans="1:11" ht="15" customHeight="1">
      <c r="A51" s="71" t="s">
        <v>125</v>
      </c>
      <c r="B51" s="71"/>
      <c r="C51" s="71"/>
      <c r="D51" s="71"/>
      <c r="E51" s="71"/>
      <c r="F51" s="71"/>
      <c r="G51" s="71"/>
      <c r="H51" s="71"/>
      <c r="I51" s="71"/>
      <c r="J51" s="71"/>
      <c r="K51" s="71"/>
    </row>
    <row r="52" spans="1:11" ht="15" customHeight="1">
      <c r="A52" s="236"/>
      <c r="B52" s="236"/>
      <c r="C52" s="236"/>
      <c r="D52" s="236"/>
      <c r="E52" s="236"/>
      <c r="F52" s="236"/>
      <c r="G52" s="236"/>
      <c r="H52" s="236"/>
      <c r="I52" s="236"/>
      <c r="J52" s="236"/>
      <c r="K52" s="236"/>
    </row>
    <row r="53" spans="1:16" ht="15" customHeight="1">
      <c r="A53" s="238" t="s">
        <v>65</v>
      </c>
      <c r="I53" s="238" t="s">
        <v>66</v>
      </c>
      <c r="L53" s="238" t="s">
        <v>67</v>
      </c>
      <c r="O53" s="70" t="s">
        <v>82</v>
      </c>
      <c r="P53" s="70"/>
    </row>
    <row r="54" spans="1:16" ht="15" customHeight="1">
      <c r="A54" s="238"/>
      <c r="I54" s="238"/>
      <c r="L54" s="238"/>
      <c r="O54" s="70"/>
      <c r="P54" s="70"/>
    </row>
    <row r="55" spans="1:18" ht="15.75" customHeight="1">
      <c r="A55" s="324" t="s">
        <v>146</v>
      </c>
      <c r="B55" s="324"/>
      <c r="C55" s="324"/>
      <c r="D55" s="324"/>
      <c r="E55" s="324"/>
      <c r="F55" s="324"/>
      <c r="G55" s="324"/>
      <c r="H55" s="324"/>
      <c r="I55" s="324"/>
      <c r="J55" s="324"/>
      <c r="K55" s="324"/>
      <c r="L55" s="324"/>
      <c r="M55" s="324"/>
      <c r="N55" s="324"/>
      <c r="O55" s="324"/>
      <c r="P55" s="324"/>
      <c r="Q55" s="324"/>
      <c r="R55" s="324"/>
    </row>
    <row r="56" spans="1:18" ht="15" customHeight="1">
      <c r="A56" s="160"/>
      <c r="B56" s="160"/>
      <c r="C56" s="160"/>
      <c r="D56" s="160"/>
      <c r="E56" s="160"/>
      <c r="F56" s="160"/>
      <c r="G56" s="160"/>
      <c r="H56" s="72">
        <f>'proje ve personel bilgileri'!$B$11</f>
        <v>1</v>
      </c>
      <c r="I56" s="163" t="s">
        <v>235</v>
      </c>
      <c r="J56" s="160"/>
      <c r="K56" s="160"/>
      <c r="L56" s="160"/>
      <c r="M56" s="160"/>
      <c r="N56" s="160"/>
      <c r="O56" s="160"/>
      <c r="P56" s="160"/>
      <c r="Q56" s="160"/>
      <c r="R56" s="160"/>
    </row>
    <row r="57" spans="10:18" ht="15" customHeight="1">
      <c r="J57" s="161"/>
      <c r="R57" s="162" t="s">
        <v>160</v>
      </c>
    </row>
    <row r="58" spans="1:18" ht="15.75" customHeight="1">
      <c r="A58" s="163" t="s">
        <v>161</v>
      </c>
      <c r="J58" s="161"/>
      <c r="R58" s="162"/>
    </row>
    <row r="59" spans="1:18" ht="15.75" customHeight="1">
      <c r="A59" s="327" t="s">
        <v>2</v>
      </c>
      <c r="B59" s="328"/>
      <c r="C59" s="454">
        <f>'proje ve personel bilgileri'!$B$2</f>
        <v>0</v>
      </c>
      <c r="D59" s="455"/>
      <c r="E59" s="455"/>
      <c r="F59" s="455"/>
      <c r="G59" s="455"/>
      <c r="H59" s="455"/>
      <c r="I59" s="455"/>
      <c r="J59" s="455"/>
      <c r="K59" s="455"/>
      <c r="L59" s="455"/>
      <c r="M59" s="455"/>
      <c r="N59" s="455"/>
      <c r="O59" s="455"/>
      <c r="P59" s="455"/>
      <c r="Q59" s="455"/>
      <c r="R59" s="456"/>
    </row>
    <row r="60" spans="1:18" ht="15.75" customHeight="1">
      <c r="A60" s="327" t="s">
        <v>138</v>
      </c>
      <c r="B60" s="328"/>
      <c r="C60" s="462">
        <f>'proje ve personel bilgileri'!$B$3</f>
        <v>0</v>
      </c>
      <c r="D60" s="463"/>
      <c r="E60" s="463"/>
      <c r="F60" s="463"/>
      <c r="G60" s="463"/>
      <c r="H60" s="463"/>
      <c r="I60" s="463"/>
      <c r="J60" s="463"/>
      <c r="K60" s="463"/>
      <c r="L60" s="463"/>
      <c r="M60" s="463"/>
      <c r="N60" s="463"/>
      <c r="O60" s="463"/>
      <c r="P60" s="463"/>
      <c r="Q60" s="463"/>
      <c r="R60" s="464"/>
    </row>
    <row r="61" spans="1:18" ht="60" customHeight="1">
      <c r="A61" s="165" t="s">
        <v>51</v>
      </c>
      <c r="B61" s="166" t="s">
        <v>149</v>
      </c>
      <c r="C61" s="467" t="s">
        <v>150</v>
      </c>
      <c r="D61" s="467"/>
      <c r="E61" s="468" t="s">
        <v>151</v>
      </c>
      <c r="F61" s="469"/>
      <c r="G61" s="469"/>
      <c r="H61" s="470"/>
      <c r="I61" s="167" t="s">
        <v>152</v>
      </c>
      <c r="J61" s="468" t="s">
        <v>153</v>
      </c>
      <c r="K61" s="469"/>
      <c r="L61" s="469"/>
      <c r="M61" s="469"/>
      <c r="N61" s="470"/>
      <c r="O61" s="168" t="s">
        <v>154</v>
      </c>
      <c r="P61" s="168" t="s">
        <v>155</v>
      </c>
      <c r="Q61" s="168" t="s">
        <v>156</v>
      </c>
      <c r="R61" s="169" t="s">
        <v>157</v>
      </c>
    </row>
    <row r="62" spans="1:20" ht="24.75" customHeight="1">
      <c r="A62" s="170">
        <v>21</v>
      </c>
      <c r="B62" s="237"/>
      <c r="C62" s="460"/>
      <c r="D62" s="460"/>
      <c r="E62" s="457"/>
      <c r="F62" s="458"/>
      <c r="G62" s="458"/>
      <c r="H62" s="459"/>
      <c r="I62" s="244"/>
      <c r="J62" s="457"/>
      <c r="K62" s="458"/>
      <c r="L62" s="458"/>
      <c r="M62" s="458"/>
      <c r="N62" s="459"/>
      <c r="O62" s="235"/>
      <c r="P62" s="235"/>
      <c r="Q62" s="172"/>
      <c r="R62" s="173"/>
      <c r="S62" s="37" t="str">
        <f aca="true" t="shared" si="4" ref="S62:S71">IF(Q62&lt;&gt;0,(IF(R62=0,"KDV'li Tutar Zorunlu"," "))," ")</f>
        <v> </v>
      </c>
      <c r="T62" s="37" t="str">
        <f aca="true" t="shared" si="5" ref="T62:T71">IF(Q62&lt;&gt;0,(IF(O62=0,"Tarih Numara Zorunlu"," "))," ")</f>
        <v> </v>
      </c>
    </row>
    <row r="63" spans="1:20" ht="24.75" customHeight="1">
      <c r="A63" s="170">
        <v>22</v>
      </c>
      <c r="B63" s="237"/>
      <c r="C63" s="460"/>
      <c r="D63" s="460"/>
      <c r="E63" s="457"/>
      <c r="F63" s="458"/>
      <c r="G63" s="458"/>
      <c r="H63" s="459"/>
      <c r="I63" s="244"/>
      <c r="J63" s="457"/>
      <c r="K63" s="458"/>
      <c r="L63" s="458"/>
      <c r="M63" s="458"/>
      <c r="N63" s="459"/>
      <c r="O63" s="235"/>
      <c r="P63" s="235"/>
      <c r="Q63" s="172"/>
      <c r="R63" s="173"/>
      <c r="S63" s="37" t="str">
        <f t="shared" si="4"/>
        <v> </v>
      </c>
      <c r="T63" s="37" t="str">
        <f t="shared" si="5"/>
        <v> </v>
      </c>
    </row>
    <row r="64" spans="1:20" ht="24.75" customHeight="1">
      <c r="A64" s="170">
        <v>23</v>
      </c>
      <c r="B64" s="237"/>
      <c r="C64" s="460"/>
      <c r="D64" s="460"/>
      <c r="E64" s="457"/>
      <c r="F64" s="458"/>
      <c r="G64" s="458"/>
      <c r="H64" s="459"/>
      <c r="I64" s="244"/>
      <c r="J64" s="457"/>
      <c r="K64" s="458"/>
      <c r="L64" s="458"/>
      <c r="M64" s="458"/>
      <c r="N64" s="459"/>
      <c r="O64" s="235"/>
      <c r="P64" s="235"/>
      <c r="Q64" s="172"/>
      <c r="R64" s="173"/>
      <c r="S64" s="37" t="str">
        <f t="shared" si="4"/>
        <v> </v>
      </c>
      <c r="T64" s="37" t="str">
        <f t="shared" si="5"/>
        <v> </v>
      </c>
    </row>
    <row r="65" spans="1:20" ht="24.75" customHeight="1">
      <c r="A65" s="170">
        <v>24</v>
      </c>
      <c r="B65" s="237"/>
      <c r="C65" s="460"/>
      <c r="D65" s="460"/>
      <c r="E65" s="457"/>
      <c r="F65" s="458"/>
      <c r="G65" s="458"/>
      <c r="H65" s="459"/>
      <c r="I65" s="244"/>
      <c r="J65" s="457"/>
      <c r="K65" s="458"/>
      <c r="L65" s="458"/>
      <c r="M65" s="458"/>
      <c r="N65" s="459"/>
      <c r="O65" s="174"/>
      <c r="P65" s="174"/>
      <c r="Q65" s="175"/>
      <c r="R65" s="173"/>
      <c r="S65" s="37" t="str">
        <f t="shared" si="4"/>
        <v> </v>
      </c>
      <c r="T65" s="37" t="str">
        <f t="shared" si="5"/>
        <v> </v>
      </c>
    </row>
    <row r="66" spans="1:20" ht="24.75" customHeight="1">
      <c r="A66" s="170">
        <v>25</v>
      </c>
      <c r="B66" s="237"/>
      <c r="C66" s="460"/>
      <c r="D66" s="460"/>
      <c r="E66" s="457"/>
      <c r="F66" s="458"/>
      <c r="G66" s="458"/>
      <c r="H66" s="459"/>
      <c r="I66" s="244"/>
      <c r="J66" s="457"/>
      <c r="K66" s="458"/>
      <c r="L66" s="458"/>
      <c r="M66" s="458"/>
      <c r="N66" s="459"/>
      <c r="O66" s="235"/>
      <c r="P66" s="235"/>
      <c r="Q66" s="172"/>
      <c r="R66" s="173"/>
      <c r="S66" s="37" t="str">
        <f t="shared" si="4"/>
        <v> </v>
      </c>
      <c r="T66" s="37" t="str">
        <f t="shared" si="5"/>
        <v> </v>
      </c>
    </row>
    <row r="67" spans="1:20" ht="24.75" customHeight="1">
      <c r="A67" s="170">
        <v>26</v>
      </c>
      <c r="B67" s="237"/>
      <c r="C67" s="460"/>
      <c r="D67" s="460"/>
      <c r="E67" s="461"/>
      <c r="F67" s="461"/>
      <c r="G67" s="461"/>
      <c r="H67" s="461"/>
      <c r="I67" s="245"/>
      <c r="J67" s="461"/>
      <c r="K67" s="461"/>
      <c r="L67" s="461"/>
      <c r="M67" s="461"/>
      <c r="N67" s="461"/>
      <c r="O67" s="174"/>
      <c r="P67" s="174"/>
      <c r="Q67" s="175"/>
      <c r="R67" s="173"/>
      <c r="S67" s="37" t="str">
        <f t="shared" si="4"/>
        <v> </v>
      </c>
      <c r="T67" s="37" t="str">
        <f t="shared" si="5"/>
        <v> </v>
      </c>
    </row>
    <row r="68" spans="1:20" ht="24.75" customHeight="1">
      <c r="A68" s="170">
        <v>27</v>
      </c>
      <c r="B68" s="174"/>
      <c r="C68" s="460"/>
      <c r="D68" s="460"/>
      <c r="E68" s="461"/>
      <c r="F68" s="461"/>
      <c r="G68" s="461"/>
      <c r="H68" s="461"/>
      <c r="I68" s="243"/>
      <c r="J68" s="461"/>
      <c r="K68" s="461"/>
      <c r="L68" s="461"/>
      <c r="M68" s="461"/>
      <c r="N68" s="461"/>
      <c r="O68" s="174"/>
      <c r="P68" s="174"/>
      <c r="Q68" s="175"/>
      <c r="R68" s="173"/>
      <c r="S68" s="37" t="str">
        <f t="shared" si="4"/>
        <v> </v>
      </c>
      <c r="T68" s="37" t="str">
        <f t="shared" si="5"/>
        <v> </v>
      </c>
    </row>
    <row r="69" spans="1:20" ht="24.75" customHeight="1">
      <c r="A69" s="170">
        <v>28</v>
      </c>
      <c r="B69" s="174"/>
      <c r="C69" s="460"/>
      <c r="D69" s="460"/>
      <c r="E69" s="461"/>
      <c r="F69" s="461"/>
      <c r="G69" s="461"/>
      <c r="H69" s="461"/>
      <c r="I69" s="243"/>
      <c r="J69" s="461"/>
      <c r="K69" s="461"/>
      <c r="L69" s="461"/>
      <c r="M69" s="461"/>
      <c r="N69" s="461"/>
      <c r="O69" s="174"/>
      <c r="P69" s="174"/>
      <c r="Q69" s="175"/>
      <c r="R69" s="173"/>
      <c r="S69" s="37" t="str">
        <f t="shared" si="4"/>
        <v> </v>
      </c>
      <c r="T69" s="37" t="str">
        <f t="shared" si="5"/>
        <v> </v>
      </c>
    </row>
    <row r="70" spans="1:20" ht="24.75" customHeight="1">
      <c r="A70" s="170">
        <v>29</v>
      </c>
      <c r="B70" s="174"/>
      <c r="C70" s="460"/>
      <c r="D70" s="460"/>
      <c r="E70" s="461"/>
      <c r="F70" s="461"/>
      <c r="G70" s="461"/>
      <c r="H70" s="461"/>
      <c r="I70" s="243"/>
      <c r="J70" s="461"/>
      <c r="K70" s="461"/>
      <c r="L70" s="461"/>
      <c r="M70" s="461"/>
      <c r="N70" s="461"/>
      <c r="O70" s="174"/>
      <c r="P70" s="174"/>
      <c r="Q70" s="175"/>
      <c r="R70" s="173"/>
      <c r="S70" s="37" t="str">
        <f t="shared" si="4"/>
        <v> </v>
      </c>
      <c r="T70" s="37" t="str">
        <f t="shared" si="5"/>
        <v> </v>
      </c>
    </row>
    <row r="71" spans="1:20" ht="24.75" customHeight="1">
      <c r="A71" s="170">
        <v>30</v>
      </c>
      <c r="B71" s="174"/>
      <c r="C71" s="460"/>
      <c r="D71" s="460"/>
      <c r="E71" s="461"/>
      <c r="F71" s="461"/>
      <c r="G71" s="461"/>
      <c r="H71" s="461"/>
      <c r="I71" s="243"/>
      <c r="J71" s="461"/>
      <c r="K71" s="461"/>
      <c r="L71" s="461"/>
      <c r="M71" s="461"/>
      <c r="N71" s="461"/>
      <c r="O71" s="174"/>
      <c r="P71" s="174"/>
      <c r="Q71" s="175"/>
      <c r="R71" s="173"/>
      <c r="S71" s="37" t="str">
        <f t="shared" si="4"/>
        <v> </v>
      </c>
      <c r="T71" s="37" t="str">
        <f t="shared" si="5"/>
        <v> </v>
      </c>
    </row>
    <row r="72" spans="1:18" ht="15.75" customHeight="1">
      <c r="A72" s="177"/>
      <c r="B72" s="153"/>
      <c r="C72" s="178"/>
      <c r="D72" s="178"/>
      <c r="E72" s="179"/>
      <c r="F72" s="179"/>
      <c r="G72" s="179"/>
      <c r="H72" s="179"/>
      <c r="I72" s="153"/>
      <c r="J72" s="179"/>
      <c r="K72" s="179"/>
      <c r="L72" s="179"/>
      <c r="M72" s="179"/>
      <c r="N72" s="179"/>
      <c r="O72" s="153"/>
      <c r="P72" s="180" t="s">
        <v>135</v>
      </c>
      <c r="Q72" s="183">
        <f>SUM(Q62:Q71)+Q45</f>
        <v>0</v>
      </c>
      <c r="R72" s="181"/>
    </row>
    <row r="73" ht="15" customHeight="1">
      <c r="A73" s="3" t="s">
        <v>158</v>
      </c>
    </row>
    <row r="74" ht="15" customHeight="1">
      <c r="A74" s="182" t="s">
        <v>159</v>
      </c>
    </row>
    <row r="78" spans="1:11" ht="15" customHeight="1">
      <c r="A78" s="71" t="s">
        <v>125</v>
      </c>
      <c r="B78" s="71"/>
      <c r="C78" s="71"/>
      <c r="D78" s="71"/>
      <c r="E78" s="71"/>
      <c r="F78" s="71"/>
      <c r="G78" s="71"/>
      <c r="H78" s="71"/>
      <c r="I78" s="71"/>
      <c r="J78" s="71"/>
      <c r="K78" s="71"/>
    </row>
    <row r="79" spans="1:11" ht="15" customHeight="1">
      <c r="A79" s="236"/>
      <c r="B79" s="236"/>
      <c r="C79" s="236"/>
      <c r="D79" s="236"/>
      <c r="E79" s="236"/>
      <c r="F79" s="236"/>
      <c r="G79" s="236"/>
      <c r="H79" s="236"/>
      <c r="I79" s="236"/>
      <c r="J79" s="236"/>
      <c r="K79" s="236"/>
    </row>
    <row r="80" spans="1:16" ht="15" customHeight="1">
      <c r="A80" s="238" t="s">
        <v>65</v>
      </c>
      <c r="I80" s="238" t="s">
        <v>66</v>
      </c>
      <c r="L80" s="238" t="s">
        <v>67</v>
      </c>
      <c r="O80" s="70" t="s">
        <v>82</v>
      </c>
      <c r="P80" s="70"/>
    </row>
    <row r="81" spans="1:16" ht="15" customHeight="1">
      <c r="A81" s="238"/>
      <c r="I81" s="238"/>
      <c r="L81" s="238"/>
      <c r="O81" s="70"/>
      <c r="P81" s="70"/>
    </row>
    <row r="82" spans="1:18" ht="15.75" customHeight="1">
      <c r="A82" s="324" t="s">
        <v>146</v>
      </c>
      <c r="B82" s="324"/>
      <c r="C82" s="324"/>
      <c r="D82" s="324"/>
      <c r="E82" s="324"/>
      <c r="F82" s="324"/>
      <c r="G82" s="324"/>
      <c r="H82" s="324"/>
      <c r="I82" s="324"/>
      <c r="J82" s="324"/>
      <c r="K82" s="324"/>
      <c r="L82" s="324"/>
      <c r="M82" s="324"/>
      <c r="N82" s="324"/>
      <c r="O82" s="324"/>
      <c r="P82" s="324"/>
      <c r="Q82" s="324"/>
      <c r="R82" s="324"/>
    </row>
    <row r="83" spans="1:18" ht="15" customHeight="1">
      <c r="A83" s="160"/>
      <c r="B83" s="160"/>
      <c r="C83" s="160"/>
      <c r="D83" s="160"/>
      <c r="E83" s="160"/>
      <c r="F83" s="160"/>
      <c r="G83" s="160"/>
      <c r="H83" s="72">
        <f>'proje ve personel bilgileri'!$B$11</f>
        <v>1</v>
      </c>
      <c r="I83" s="163" t="s">
        <v>235</v>
      </c>
      <c r="J83" s="160"/>
      <c r="K83" s="160"/>
      <c r="L83" s="160"/>
      <c r="M83" s="160"/>
      <c r="N83" s="160"/>
      <c r="O83" s="160"/>
      <c r="P83" s="160"/>
      <c r="Q83" s="160"/>
      <c r="R83" s="160"/>
    </row>
    <row r="84" spans="10:18" ht="15" customHeight="1">
      <c r="J84" s="161"/>
      <c r="R84" s="162" t="s">
        <v>160</v>
      </c>
    </row>
    <row r="85" spans="1:18" ht="15.75" customHeight="1">
      <c r="A85" s="163" t="s">
        <v>161</v>
      </c>
      <c r="J85" s="161"/>
      <c r="R85" s="162"/>
    </row>
    <row r="86" spans="1:18" ht="15.75" customHeight="1">
      <c r="A86" s="327" t="s">
        <v>2</v>
      </c>
      <c r="B86" s="328"/>
      <c r="C86" s="454">
        <f>'proje ve personel bilgileri'!$B$2</f>
        <v>0</v>
      </c>
      <c r="D86" s="455"/>
      <c r="E86" s="455"/>
      <c r="F86" s="455"/>
      <c r="G86" s="455"/>
      <c r="H86" s="455"/>
      <c r="I86" s="455"/>
      <c r="J86" s="455"/>
      <c r="K86" s="455"/>
      <c r="L86" s="455"/>
      <c r="M86" s="455"/>
      <c r="N86" s="455"/>
      <c r="O86" s="455"/>
      <c r="P86" s="455"/>
      <c r="Q86" s="455"/>
      <c r="R86" s="456"/>
    </row>
    <row r="87" spans="1:18" ht="15.75" customHeight="1">
      <c r="A87" s="327" t="s">
        <v>138</v>
      </c>
      <c r="B87" s="328"/>
      <c r="C87" s="462">
        <f>'proje ve personel bilgileri'!$B$3</f>
        <v>0</v>
      </c>
      <c r="D87" s="463"/>
      <c r="E87" s="463"/>
      <c r="F87" s="463"/>
      <c r="G87" s="463"/>
      <c r="H87" s="463"/>
      <c r="I87" s="463"/>
      <c r="J87" s="463"/>
      <c r="K87" s="463"/>
      <c r="L87" s="463"/>
      <c r="M87" s="463"/>
      <c r="N87" s="463"/>
      <c r="O87" s="463"/>
      <c r="P87" s="463"/>
      <c r="Q87" s="463"/>
      <c r="R87" s="464"/>
    </row>
    <row r="88" spans="1:18" ht="60" customHeight="1">
      <c r="A88" s="165" t="s">
        <v>51</v>
      </c>
      <c r="B88" s="166" t="s">
        <v>149</v>
      </c>
      <c r="C88" s="467" t="s">
        <v>150</v>
      </c>
      <c r="D88" s="467"/>
      <c r="E88" s="468" t="s">
        <v>151</v>
      </c>
      <c r="F88" s="469"/>
      <c r="G88" s="469"/>
      <c r="H88" s="470"/>
      <c r="I88" s="167" t="s">
        <v>152</v>
      </c>
      <c r="J88" s="468" t="s">
        <v>153</v>
      </c>
      <c r="K88" s="469"/>
      <c r="L88" s="469"/>
      <c r="M88" s="469"/>
      <c r="N88" s="470"/>
      <c r="O88" s="168" t="s">
        <v>154</v>
      </c>
      <c r="P88" s="168" t="s">
        <v>155</v>
      </c>
      <c r="Q88" s="168" t="s">
        <v>156</v>
      </c>
      <c r="R88" s="169" t="s">
        <v>157</v>
      </c>
    </row>
    <row r="89" spans="1:20" ht="24.75" customHeight="1">
      <c r="A89" s="170">
        <v>31</v>
      </c>
      <c r="B89" s="237"/>
      <c r="C89" s="460"/>
      <c r="D89" s="460"/>
      <c r="E89" s="457"/>
      <c r="F89" s="458"/>
      <c r="G89" s="458"/>
      <c r="H89" s="459"/>
      <c r="I89" s="244"/>
      <c r="J89" s="457"/>
      <c r="K89" s="458"/>
      <c r="L89" s="458"/>
      <c r="M89" s="458"/>
      <c r="N89" s="459"/>
      <c r="O89" s="235"/>
      <c r="P89" s="235"/>
      <c r="Q89" s="172"/>
      <c r="R89" s="173"/>
      <c r="S89" s="37" t="str">
        <f aca="true" t="shared" si="6" ref="S89:S98">IF(Q89&lt;&gt;0,(IF(R89=0,"KDV'li Tutar Zorunlu"," "))," ")</f>
        <v> </v>
      </c>
      <c r="T89" s="37" t="str">
        <f aca="true" t="shared" si="7" ref="T89:T98">IF(Q89&lt;&gt;0,(IF(O89=0,"Tarih Numara Zorunlu"," "))," ")</f>
        <v> </v>
      </c>
    </row>
    <row r="90" spans="1:20" ht="24.75" customHeight="1">
      <c r="A90" s="170">
        <v>32</v>
      </c>
      <c r="B90" s="237"/>
      <c r="C90" s="460"/>
      <c r="D90" s="460"/>
      <c r="E90" s="457"/>
      <c r="F90" s="458"/>
      <c r="G90" s="458"/>
      <c r="H90" s="459"/>
      <c r="I90" s="244"/>
      <c r="J90" s="457"/>
      <c r="K90" s="458"/>
      <c r="L90" s="458"/>
      <c r="M90" s="458"/>
      <c r="N90" s="459"/>
      <c r="O90" s="235"/>
      <c r="P90" s="235"/>
      <c r="Q90" s="172"/>
      <c r="R90" s="173"/>
      <c r="S90" s="37" t="str">
        <f t="shared" si="6"/>
        <v> </v>
      </c>
      <c r="T90" s="37" t="str">
        <f t="shared" si="7"/>
        <v> </v>
      </c>
    </row>
    <row r="91" spans="1:20" ht="24.75" customHeight="1">
      <c r="A91" s="170">
        <v>33</v>
      </c>
      <c r="B91" s="237"/>
      <c r="C91" s="460"/>
      <c r="D91" s="460"/>
      <c r="E91" s="457"/>
      <c r="F91" s="458"/>
      <c r="G91" s="458"/>
      <c r="H91" s="459"/>
      <c r="I91" s="244"/>
      <c r="J91" s="457"/>
      <c r="K91" s="458"/>
      <c r="L91" s="458"/>
      <c r="M91" s="458"/>
      <c r="N91" s="459"/>
      <c r="O91" s="235"/>
      <c r="P91" s="235"/>
      <c r="Q91" s="172"/>
      <c r="R91" s="173"/>
      <c r="S91" s="37" t="str">
        <f t="shared" si="6"/>
        <v> </v>
      </c>
      <c r="T91" s="37" t="str">
        <f t="shared" si="7"/>
        <v> </v>
      </c>
    </row>
    <row r="92" spans="1:20" ht="24.75" customHeight="1">
      <c r="A92" s="170">
        <v>34</v>
      </c>
      <c r="B92" s="237"/>
      <c r="C92" s="460"/>
      <c r="D92" s="460"/>
      <c r="E92" s="457"/>
      <c r="F92" s="458"/>
      <c r="G92" s="458"/>
      <c r="H92" s="459"/>
      <c r="I92" s="244"/>
      <c r="J92" s="457"/>
      <c r="K92" s="458"/>
      <c r="L92" s="458"/>
      <c r="M92" s="458"/>
      <c r="N92" s="459"/>
      <c r="O92" s="174"/>
      <c r="P92" s="174"/>
      <c r="Q92" s="175"/>
      <c r="R92" s="173"/>
      <c r="S92" s="37" t="str">
        <f t="shared" si="6"/>
        <v> </v>
      </c>
      <c r="T92" s="37" t="str">
        <f t="shared" si="7"/>
        <v> </v>
      </c>
    </row>
    <row r="93" spans="1:20" ht="24.75" customHeight="1">
      <c r="A93" s="170">
        <v>35</v>
      </c>
      <c r="B93" s="237"/>
      <c r="C93" s="460"/>
      <c r="D93" s="460"/>
      <c r="E93" s="457"/>
      <c r="F93" s="458"/>
      <c r="G93" s="458"/>
      <c r="H93" s="459"/>
      <c r="I93" s="244"/>
      <c r="J93" s="457"/>
      <c r="K93" s="458"/>
      <c r="L93" s="458"/>
      <c r="M93" s="458"/>
      <c r="N93" s="459"/>
      <c r="O93" s="235"/>
      <c r="P93" s="235"/>
      <c r="Q93" s="172"/>
      <c r="R93" s="173"/>
      <c r="S93" s="37" t="str">
        <f t="shared" si="6"/>
        <v> </v>
      </c>
      <c r="T93" s="37" t="str">
        <f t="shared" si="7"/>
        <v> </v>
      </c>
    </row>
    <row r="94" spans="1:20" ht="24.75" customHeight="1">
      <c r="A94" s="170">
        <v>36</v>
      </c>
      <c r="B94" s="237"/>
      <c r="C94" s="460"/>
      <c r="D94" s="460"/>
      <c r="E94" s="461"/>
      <c r="F94" s="461"/>
      <c r="G94" s="461"/>
      <c r="H94" s="461"/>
      <c r="I94" s="245"/>
      <c r="J94" s="461"/>
      <c r="K94" s="461"/>
      <c r="L94" s="461"/>
      <c r="M94" s="461"/>
      <c r="N94" s="461"/>
      <c r="O94" s="174"/>
      <c r="P94" s="174"/>
      <c r="Q94" s="175"/>
      <c r="R94" s="173"/>
      <c r="S94" s="37" t="str">
        <f t="shared" si="6"/>
        <v> </v>
      </c>
      <c r="T94" s="37" t="str">
        <f t="shared" si="7"/>
        <v> </v>
      </c>
    </row>
    <row r="95" spans="1:20" ht="24.75" customHeight="1">
      <c r="A95" s="170">
        <v>37</v>
      </c>
      <c r="B95" s="174"/>
      <c r="C95" s="460"/>
      <c r="D95" s="460"/>
      <c r="E95" s="461"/>
      <c r="F95" s="461"/>
      <c r="G95" s="461"/>
      <c r="H95" s="461"/>
      <c r="I95" s="243"/>
      <c r="J95" s="461"/>
      <c r="K95" s="461"/>
      <c r="L95" s="461"/>
      <c r="M95" s="461"/>
      <c r="N95" s="461"/>
      <c r="O95" s="174"/>
      <c r="P95" s="174"/>
      <c r="Q95" s="175"/>
      <c r="R95" s="173"/>
      <c r="S95" s="37" t="str">
        <f t="shared" si="6"/>
        <v> </v>
      </c>
      <c r="T95" s="37" t="str">
        <f t="shared" si="7"/>
        <v> </v>
      </c>
    </row>
    <row r="96" spans="1:20" ht="24.75" customHeight="1">
      <c r="A96" s="170">
        <v>38</v>
      </c>
      <c r="B96" s="174"/>
      <c r="C96" s="460"/>
      <c r="D96" s="460"/>
      <c r="E96" s="461"/>
      <c r="F96" s="461"/>
      <c r="G96" s="461"/>
      <c r="H96" s="461"/>
      <c r="I96" s="243"/>
      <c r="J96" s="461"/>
      <c r="K96" s="461"/>
      <c r="L96" s="461"/>
      <c r="M96" s="461"/>
      <c r="N96" s="461"/>
      <c r="O96" s="174"/>
      <c r="P96" s="174"/>
      <c r="Q96" s="175"/>
      <c r="R96" s="173"/>
      <c r="S96" s="37" t="str">
        <f t="shared" si="6"/>
        <v> </v>
      </c>
      <c r="T96" s="37" t="str">
        <f t="shared" si="7"/>
        <v> </v>
      </c>
    </row>
    <row r="97" spans="1:20" ht="24.75" customHeight="1">
      <c r="A97" s="170">
        <v>39</v>
      </c>
      <c r="B97" s="174"/>
      <c r="C97" s="460"/>
      <c r="D97" s="460"/>
      <c r="E97" s="461"/>
      <c r="F97" s="461"/>
      <c r="G97" s="461"/>
      <c r="H97" s="461"/>
      <c r="I97" s="243"/>
      <c r="J97" s="461"/>
      <c r="K97" s="461"/>
      <c r="L97" s="461"/>
      <c r="M97" s="461"/>
      <c r="N97" s="461"/>
      <c r="O97" s="174"/>
      <c r="P97" s="174"/>
      <c r="Q97" s="175"/>
      <c r="R97" s="173"/>
      <c r="S97" s="37" t="str">
        <f t="shared" si="6"/>
        <v> </v>
      </c>
      <c r="T97" s="37" t="str">
        <f t="shared" si="7"/>
        <v> </v>
      </c>
    </row>
    <row r="98" spans="1:20" ht="24.75" customHeight="1">
      <c r="A98" s="170">
        <v>40</v>
      </c>
      <c r="B98" s="174"/>
      <c r="C98" s="460"/>
      <c r="D98" s="460"/>
      <c r="E98" s="461"/>
      <c r="F98" s="461"/>
      <c r="G98" s="461"/>
      <c r="H98" s="461"/>
      <c r="I98" s="243"/>
      <c r="J98" s="461"/>
      <c r="K98" s="461"/>
      <c r="L98" s="461"/>
      <c r="M98" s="461"/>
      <c r="N98" s="461"/>
      <c r="O98" s="174"/>
      <c r="P98" s="174"/>
      <c r="Q98" s="175"/>
      <c r="R98" s="173"/>
      <c r="S98" s="37" t="str">
        <f t="shared" si="6"/>
        <v> </v>
      </c>
      <c r="T98" s="37" t="str">
        <f t="shared" si="7"/>
        <v> </v>
      </c>
    </row>
    <row r="99" spans="1:18" ht="15.75" customHeight="1">
      <c r="A99" s="177"/>
      <c r="B99" s="153"/>
      <c r="C99" s="178"/>
      <c r="D99" s="178"/>
      <c r="E99" s="179"/>
      <c r="F99" s="179"/>
      <c r="G99" s="179"/>
      <c r="H99" s="179"/>
      <c r="I99" s="153"/>
      <c r="J99" s="179"/>
      <c r="K99" s="179"/>
      <c r="L99" s="179"/>
      <c r="M99" s="179"/>
      <c r="N99" s="179"/>
      <c r="O99" s="153"/>
      <c r="P99" s="180" t="s">
        <v>135</v>
      </c>
      <c r="Q99" s="183">
        <f>SUM(Q89:Q98)+Q72</f>
        <v>0</v>
      </c>
      <c r="R99" s="181"/>
    </row>
    <row r="100" ht="15" customHeight="1">
      <c r="A100" s="3" t="s">
        <v>158</v>
      </c>
    </row>
    <row r="101" ht="15" customHeight="1">
      <c r="A101" s="182" t="s">
        <v>159</v>
      </c>
    </row>
    <row r="105" spans="1:11" ht="15" customHeight="1">
      <c r="A105" s="71" t="s">
        <v>125</v>
      </c>
      <c r="B105" s="71"/>
      <c r="C105" s="71"/>
      <c r="D105" s="71"/>
      <c r="E105" s="71"/>
      <c r="F105" s="71"/>
      <c r="G105" s="71"/>
      <c r="H105" s="71"/>
      <c r="I105" s="71"/>
      <c r="J105" s="71"/>
      <c r="K105" s="71"/>
    </row>
    <row r="106" spans="1:11" ht="15" customHeight="1">
      <c r="A106" s="236"/>
      <c r="B106" s="236"/>
      <c r="C106" s="236"/>
      <c r="D106" s="236"/>
      <c r="E106" s="236"/>
      <c r="F106" s="236"/>
      <c r="G106" s="236"/>
      <c r="H106" s="236"/>
      <c r="I106" s="236"/>
      <c r="J106" s="236"/>
      <c r="K106" s="236"/>
    </row>
    <row r="107" spans="1:16" ht="15" customHeight="1">
      <c r="A107" s="238" t="s">
        <v>65</v>
      </c>
      <c r="I107" s="238" t="s">
        <v>66</v>
      </c>
      <c r="L107" s="238" t="s">
        <v>67</v>
      </c>
      <c r="O107" s="70" t="s">
        <v>82</v>
      </c>
      <c r="P107" s="70"/>
    </row>
    <row r="108" spans="1:16" ht="15" customHeight="1">
      <c r="A108" s="238"/>
      <c r="I108" s="238"/>
      <c r="L108" s="238"/>
      <c r="O108" s="70"/>
      <c r="P108" s="70"/>
    </row>
    <row r="109" spans="1:18" ht="15.75" customHeight="1">
      <c r="A109" s="324" t="s">
        <v>146</v>
      </c>
      <c r="B109" s="324"/>
      <c r="C109" s="324"/>
      <c r="D109" s="324"/>
      <c r="E109" s="324"/>
      <c r="F109" s="324"/>
      <c r="G109" s="324"/>
      <c r="H109" s="324"/>
      <c r="I109" s="324"/>
      <c r="J109" s="324"/>
      <c r="K109" s="324"/>
      <c r="L109" s="324"/>
      <c r="M109" s="324"/>
      <c r="N109" s="324"/>
      <c r="O109" s="324"/>
      <c r="P109" s="324"/>
      <c r="Q109" s="324"/>
      <c r="R109" s="324"/>
    </row>
    <row r="110" spans="1:18" ht="15" customHeight="1">
      <c r="A110" s="160"/>
      <c r="B110" s="160"/>
      <c r="C110" s="160"/>
      <c r="D110" s="160"/>
      <c r="E110" s="160"/>
      <c r="F110" s="160"/>
      <c r="G110" s="160"/>
      <c r="H110" s="72">
        <f>'proje ve personel bilgileri'!$B$11</f>
        <v>1</v>
      </c>
      <c r="I110" s="163" t="s">
        <v>235</v>
      </c>
      <c r="J110" s="160"/>
      <c r="K110" s="160"/>
      <c r="L110" s="160"/>
      <c r="M110" s="160"/>
      <c r="N110" s="160"/>
      <c r="O110" s="160"/>
      <c r="P110" s="160"/>
      <c r="Q110" s="160"/>
      <c r="R110" s="160"/>
    </row>
    <row r="111" spans="10:18" ht="15" customHeight="1">
      <c r="J111" s="161"/>
      <c r="R111" s="162" t="s">
        <v>160</v>
      </c>
    </row>
    <row r="112" spans="1:18" ht="15.75" customHeight="1">
      <c r="A112" s="163" t="s">
        <v>161</v>
      </c>
      <c r="J112" s="161"/>
      <c r="R112" s="162"/>
    </row>
    <row r="113" spans="1:18" ht="15.75" customHeight="1">
      <c r="A113" s="327" t="s">
        <v>2</v>
      </c>
      <c r="B113" s="328"/>
      <c r="C113" s="454">
        <f>'proje ve personel bilgileri'!$B$2</f>
        <v>0</v>
      </c>
      <c r="D113" s="455"/>
      <c r="E113" s="455"/>
      <c r="F113" s="455"/>
      <c r="G113" s="455"/>
      <c r="H113" s="455"/>
      <c r="I113" s="455"/>
      <c r="J113" s="455"/>
      <c r="K113" s="455"/>
      <c r="L113" s="455"/>
      <c r="M113" s="455"/>
      <c r="N113" s="455"/>
      <c r="O113" s="455"/>
      <c r="P113" s="455"/>
      <c r="Q113" s="455"/>
      <c r="R113" s="456"/>
    </row>
    <row r="114" spans="1:18" ht="15.75" customHeight="1">
      <c r="A114" s="327" t="s">
        <v>138</v>
      </c>
      <c r="B114" s="328"/>
      <c r="C114" s="462">
        <f>'proje ve personel bilgileri'!$B$3</f>
        <v>0</v>
      </c>
      <c r="D114" s="463"/>
      <c r="E114" s="463"/>
      <c r="F114" s="463"/>
      <c r="G114" s="463"/>
      <c r="H114" s="463"/>
      <c r="I114" s="463"/>
      <c r="J114" s="463"/>
      <c r="K114" s="463"/>
      <c r="L114" s="463"/>
      <c r="M114" s="463"/>
      <c r="N114" s="463"/>
      <c r="O114" s="463"/>
      <c r="P114" s="463"/>
      <c r="Q114" s="463"/>
      <c r="R114" s="464"/>
    </row>
    <row r="115" spans="1:18" ht="60" customHeight="1">
      <c r="A115" s="165" t="s">
        <v>51</v>
      </c>
      <c r="B115" s="166" t="s">
        <v>149</v>
      </c>
      <c r="C115" s="467" t="s">
        <v>150</v>
      </c>
      <c r="D115" s="467"/>
      <c r="E115" s="468" t="s">
        <v>151</v>
      </c>
      <c r="F115" s="469"/>
      <c r="G115" s="469"/>
      <c r="H115" s="470"/>
      <c r="I115" s="167" t="s">
        <v>152</v>
      </c>
      <c r="J115" s="468" t="s">
        <v>153</v>
      </c>
      <c r="K115" s="469"/>
      <c r="L115" s="469"/>
      <c r="M115" s="469"/>
      <c r="N115" s="470"/>
      <c r="O115" s="168" t="s">
        <v>154</v>
      </c>
      <c r="P115" s="168" t="s">
        <v>155</v>
      </c>
      <c r="Q115" s="168" t="s">
        <v>156</v>
      </c>
      <c r="R115" s="169" t="s">
        <v>157</v>
      </c>
    </row>
    <row r="116" spans="1:20" ht="24.75" customHeight="1">
      <c r="A116" s="170">
        <v>41</v>
      </c>
      <c r="B116" s="237"/>
      <c r="C116" s="460"/>
      <c r="D116" s="460"/>
      <c r="E116" s="457"/>
      <c r="F116" s="458"/>
      <c r="G116" s="458"/>
      <c r="H116" s="459"/>
      <c r="I116" s="244"/>
      <c r="J116" s="457"/>
      <c r="K116" s="458"/>
      <c r="L116" s="458"/>
      <c r="M116" s="458"/>
      <c r="N116" s="459"/>
      <c r="O116" s="235"/>
      <c r="P116" s="235"/>
      <c r="Q116" s="172"/>
      <c r="R116" s="173"/>
      <c r="S116" s="37" t="str">
        <f aca="true" t="shared" si="8" ref="S116:S125">IF(Q116&lt;&gt;0,(IF(R116=0,"KDV'li Tutar Zorunlu"," "))," ")</f>
        <v> </v>
      </c>
      <c r="T116" s="37" t="str">
        <f aca="true" t="shared" si="9" ref="T116:T125">IF(Q116&lt;&gt;0,(IF(O116=0,"Tarih Numara Zorunlu"," "))," ")</f>
        <v> </v>
      </c>
    </row>
    <row r="117" spans="1:20" ht="24.75" customHeight="1">
      <c r="A117" s="170">
        <v>42</v>
      </c>
      <c r="B117" s="237"/>
      <c r="C117" s="460"/>
      <c r="D117" s="460"/>
      <c r="E117" s="457"/>
      <c r="F117" s="458"/>
      <c r="G117" s="458"/>
      <c r="H117" s="459"/>
      <c r="I117" s="244"/>
      <c r="J117" s="457"/>
      <c r="K117" s="458"/>
      <c r="L117" s="458"/>
      <c r="M117" s="458"/>
      <c r="N117" s="459"/>
      <c r="O117" s="235"/>
      <c r="P117" s="235"/>
      <c r="Q117" s="172"/>
      <c r="R117" s="173"/>
      <c r="S117" s="37" t="str">
        <f t="shared" si="8"/>
        <v> </v>
      </c>
      <c r="T117" s="37" t="str">
        <f t="shared" si="9"/>
        <v> </v>
      </c>
    </row>
    <row r="118" spans="1:20" ht="24.75" customHeight="1">
      <c r="A118" s="170">
        <v>43</v>
      </c>
      <c r="B118" s="237"/>
      <c r="C118" s="460"/>
      <c r="D118" s="460"/>
      <c r="E118" s="457"/>
      <c r="F118" s="458"/>
      <c r="G118" s="458"/>
      <c r="H118" s="459"/>
      <c r="I118" s="244"/>
      <c r="J118" s="457"/>
      <c r="K118" s="458"/>
      <c r="L118" s="458"/>
      <c r="M118" s="458"/>
      <c r="N118" s="459"/>
      <c r="O118" s="235"/>
      <c r="P118" s="235"/>
      <c r="Q118" s="172"/>
      <c r="R118" s="173"/>
      <c r="S118" s="37" t="str">
        <f t="shared" si="8"/>
        <v> </v>
      </c>
      <c r="T118" s="37" t="str">
        <f t="shared" si="9"/>
        <v> </v>
      </c>
    </row>
    <row r="119" spans="1:20" ht="24.75" customHeight="1">
      <c r="A119" s="170">
        <v>44</v>
      </c>
      <c r="B119" s="237"/>
      <c r="C119" s="460"/>
      <c r="D119" s="460"/>
      <c r="E119" s="457"/>
      <c r="F119" s="458"/>
      <c r="G119" s="458"/>
      <c r="H119" s="459"/>
      <c r="I119" s="244"/>
      <c r="J119" s="457"/>
      <c r="K119" s="458"/>
      <c r="L119" s="458"/>
      <c r="M119" s="458"/>
      <c r="N119" s="459"/>
      <c r="O119" s="174"/>
      <c r="P119" s="174"/>
      <c r="Q119" s="175"/>
      <c r="R119" s="173"/>
      <c r="S119" s="37" t="str">
        <f t="shared" si="8"/>
        <v> </v>
      </c>
      <c r="T119" s="37" t="str">
        <f t="shared" si="9"/>
        <v> </v>
      </c>
    </row>
    <row r="120" spans="1:20" ht="24.75" customHeight="1">
      <c r="A120" s="170">
        <v>45</v>
      </c>
      <c r="B120" s="237"/>
      <c r="C120" s="460"/>
      <c r="D120" s="460"/>
      <c r="E120" s="457"/>
      <c r="F120" s="458"/>
      <c r="G120" s="458"/>
      <c r="H120" s="459"/>
      <c r="I120" s="244"/>
      <c r="J120" s="457"/>
      <c r="K120" s="458"/>
      <c r="L120" s="458"/>
      <c r="M120" s="458"/>
      <c r="N120" s="459"/>
      <c r="O120" s="235"/>
      <c r="P120" s="235"/>
      <c r="Q120" s="172"/>
      <c r="R120" s="173"/>
      <c r="S120" s="37" t="str">
        <f t="shared" si="8"/>
        <v> </v>
      </c>
      <c r="T120" s="37" t="str">
        <f t="shared" si="9"/>
        <v> </v>
      </c>
    </row>
    <row r="121" spans="1:20" ht="24.75" customHeight="1">
      <c r="A121" s="170">
        <v>46</v>
      </c>
      <c r="B121" s="237"/>
      <c r="C121" s="460"/>
      <c r="D121" s="460"/>
      <c r="E121" s="461"/>
      <c r="F121" s="461"/>
      <c r="G121" s="461"/>
      <c r="H121" s="461"/>
      <c r="I121" s="245"/>
      <c r="J121" s="461"/>
      <c r="K121" s="461"/>
      <c r="L121" s="461"/>
      <c r="M121" s="461"/>
      <c r="N121" s="461"/>
      <c r="O121" s="174"/>
      <c r="P121" s="174"/>
      <c r="Q121" s="175"/>
      <c r="R121" s="173"/>
      <c r="S121" s="37" t="str">
        <f t="shared" si="8"/>
        <v> </v>
      </c>
      <c r="T121" s="37" t="str">
        <f t="shared" si="9"/>
        <v> </v>
      </c>
    </row>
    <row r="122" spans="1:20" ht="24.75" customHeight="1">
      <c r="A122" s="170">
        <v>47</v>
      </c>
      <c r="B122" s="174"/>
      <c r="C122" s="460"/>
      <c r="D122" s="460"/>
      <c r="E122" s="461"/>
      <c r="F122" s="461"/>
      <c r="G122" s="461"/>
      <c r="H122" s="461"/>
      <c r="I122" s="243"/>
      <c r="J122" s="461"/>
      <c r="K122" s="461"/>
      <c r="L122" s="461"/>
      <c r="M122" s="461"/>
      <c r="N122" s="461"/>
      <c r="O122" s="174"/>
      <c r="P122" s="174"/>
      <c r="Q122" s="175"/>
      <c r="R122" s="173"/>
      <c r="S122" s="37" t="str">
        <f t="shared" si="8"/>
        <v> </v>
      </c>
      <c r="T122" s="37" t="str">
        <f t="shared" si="9"/>
        <v> </v>
      </c>
    </row>
    <row r="123" spans="1:20" ht="24.75" customHeight="1">
      <c r="A123" s="170">
        <v>48</v>
      </c>
      <c r="B123" s="174"/>
      <c r="C123" s="460"/>
      <c r="D123" s="460"/>
      <c r="E123" s="461"/>
      <c r="F123" s="461"/>
      <c r="G123" s="461"/>
      <c r="H123" s="461"/>
      <c r="I123" s="243"/>
      <c r="J123" s="461"/>
      <c r="K123" s="461"/>
      <c r="L123" s="461"/>
      <c r="M123" s="461"/>
      <c r="N123" s="461"/>
      <c r="O123" s="174"/>
      <c r="P123" s="174"/>
      <c r="Q123" s="175"/>
      <c r="R123" s="173"/>
      <c r="S123" s="37" t="str">
        <f t="shared" si="8"/>
        <v> </v>
      </c>
      <c r="T123" s="37" t="str">
        <f t="shared" si="9"/>
        <v> </v>
      </c>
    </row>
    <row r="124" spans="1:20" ht="24.75" customHeight="1">
      <c r="A124" s="170">
        <v>49</v>
      </c>
      <c r="B124" s="174"/>
      <c r="C124" s="460"/>
      <c r="D124" s="460"/>
      <c r="E124" s="461"/>
      <c r="F124" s="461"/>
      <c r="G124" s="461"/>
      <c r="H124" s="461"/>
      <c r="I124" s="243"/>
      <c r="J124" s="461"/>
      <c r="K124" s="461"/>
      <c r="L124" s="461"/>
      <c r="M124" s="461"/>
      <c r="N124" s="461"/>
      <c r="O124" s="174"/>
      <c r="P124" s="174"/>
      <c r="Q124" s="175"/>
      <c r="R124" s="173"/>
      <c r="S124" s="37" t="str">
        <f t="shared" si="8"/>
        <v> </v>
      </c>
      <c r="T124" s="37" t="str">
        <f t="shared" si="9"/>
        <v> </v>
      </c>
    </row>
    <row r="125" spans="1:20" ht="24.75" customHeight="1">
      <c r="A125" s="170">
        <v>50</v>
      </c>
      <c r="B125" s="174"/>
      <c r="C125" s="460"/>
      <c r="D125" s="460"/>
      <c r="E125" s="461"/>
      <c r="F125" s="461"/>
      <c r="G125" s="461"/>
      <c r="H125" s="461"/>
      <c r="I125" s="243"/>
      <c r="J125" s="461"/>
      <c r="K125" s="461"/>
      <c r="L125" s="461"/>
      <c r="M125" s="461"/>
      <c r="N125" s="461"/>
      <c r="O125" s="174"/>
      <c r="P125" s="174"/>
      <c r="Q125" s="175"/>
      <c r="R125" s="173"/>
      <c r="S125" s="37" t="str">
        <f t="shared" si="8"/>
        <v> </v>
      </c>
      <c r="T125" s="37" t="str">
        <f t="shared" si="9"/>
        <v> </v>
      </c>
    </row>
    <row r="126" spans="1:18" ht="15.75" customHeight="1">
      <c r="A126" s="177"/>
      <c r="B126" s="153"/>
      <c r="C126" s="178"/>
      <c r="D126" s="178"/>
      <c r="E126" s="179"/>
      <c r="F126" s="179"/>
      <c r="G126" s="179"/>
      <c r="H126" s="179"/>
      <c r="I126" s="153"/>
      <c r="J126" s="179"/>
      <c r="K126" s="179"/>
      <c r="L126" s="179"/>
      <c r="M126" s="179"/>
      <c r="N126" s="179"/>
      <c r="O126" s="153"/>
      <c r="P126" s="180" t="s">
        <v>135</v>
      </c>
      <c r="Q126" s="183">
        <f>SUM(Q116:Q125)+Q99</f>
        <v>0</v>
      </c>
      <c r="R126" s="181"/>
    </row>
    <row r="127" ht="15" customHeight="1">
      <c r="A127" s="3" t="s">
        <v>158</v>
      </c>
    </row>
    <row r="128" ht="15" customHeight="1">
      <c r="A128" s="182" t="s">
        <v>159</v>
      </c>
    </row>
    <row r="132" spans="1:11" ht="15" customHeight="1">
      <c r="A132" s="71" t="s">
        <v>125</v>
      </c>
      <c r="B132" s="71"/>
      <c r="C132" s="71"/>
      <c r="D132" s="71"/>
      <c r="E132" s="71"/>
      <c r="F132" s="71"/>
      <c r="G132" s="71"/>
      <c r="H132" s="71"/>
      <c r="I132" s="71"/>
      <c r="J132" s="71"/>
      <c r="K132" s="71"/>
    </row>
    <row r="133" spans="1:11" ht="15" customHeight="1">
      <c r="A133" s="236"/>
      <c r="B133" s="236"/>
      <c r="C133" s="236"/>
      <c r="D133" s="236"/>
      <c r="E133" s="236"/>
      <c r="F133" s="236"/>
      <c r="G133" s="236"/>
      <c r="H133" s="236"/>
      <c r="I133" s="236"/>
      <c r="J133" s="236"/>
      <c r="K133" s="236"/>
    </row>
    <row r="134" spans="1:16" ht="15" customHeight="1">
      <c r="A134" s="238" t="s">
        <v>65</v>
      </c>
      <c r="I134" s="238" t="s">
        <v>66</v>
      </c>
      <c r="L134" s="238" t="s">
        <v>67</v>
      </c>
      <c r="O134" s="70" t="s">
        <v>82</v>
      </c>
      <c r="P134" s="70"/>
    </row>
    <row r="135" spans="1:16" ht="15" customHeight="1">
      <c r="A135" s="238"/>
      <c r="I135" s="238"/>
      <c r="L135" s="238"/>
      <c r="O135" s="70"/>
      <c r="P135" s="70"/>
    </row>
    <row r="136" spans="1:18" ht="15.75" customHeight="1">
      <c r="A136" s="324" t="s">
        <v>146</v>
      </c>
      <c r="B136" s="324"/>
      <c r="C136" s="324"/>
      <c r="D136" s="324"/>
      <c r="E136" s="324"/>
      <c r="F136" s="324"/>
      <c r="G136" s="324"/>
      <c r="H136" s="324"/>
      <c r="I136" s="324"/>
      <c r="J136" s="324"/>
      <c r="K136" s="324"/>
      <c r="L136" s="324"/>
      <c r="M136" s="324"/>
      <c r="N136" s="324"/>
      <c r="O136" s="324"/>
      <c r="P136" s="324"/>
      <c r="Q136" s="324"/>
      <c r="R136" s="324"/>
    </row>
    <row r="137" spans="1:18" ht="15" customHeight="1">
      <c r="A137" s="160"/>
      <c r="B137" s="160"/>
      <c r="C137" s="160"/>
      <c r="D137" s="160"/>
      <c r="E137" s="160"/>
      <c r="F137" s="160"/>
      <c r="G137" s="160"/>
      <c r="H137" s="72">
        <f>'proje ve personel bilgileri'!$B$11</f>
        <v>1</v>
      </c>
      <c r="I137" s="163" t="s">
        <v>235</v>
      </c>
      <c r="J137" s="160"/>
      <c r="K137" s="160"/>
      <c r="L137" s="160"/>
      <c r="M137" s="160"/>
      <c r="N137" s="160"/>
      <c r="O137" s="160"/>
      <c r="P137" s="160"/>
      <c r="Q137" s="160"/>
      <c r="R137" s="160"/>
    </row>
    <row r="138" spans="10:18" ht="15" customHeight="1">
      <c r="J138" s="161"/>
      <c r="R138" s="162" t="s">
        <v>160</v>
      </c>
    </row>
    <row r="139" spans="1:18" ht="15.75" customHeight="1">
      <c r="A139" s="163" t="s">
        <v>161</v>
      </c>
      <c r="J139" s="161"/>
      <c r="R139" s="162"/>
    </row>
    <row r="140" spans="1:18" ht="15.75" customHeight="1">
      <c r="A140" s="327" t="s">
        <v>2</v>
      </c>
      <c r="B140" s="328"/>
      <c r="C140" s="454">
        <f>'proje ve personel bilgileri'!$B$2</f>
        <v>0</v>
      </c>
      <c r="D140" s="455"/>
      <c r="E140" s="455"/>
      <c r="F140" s="455"/>
      <c r="G140" s="455"/>
      <c r="H140" s="455"/>
      <c r="I140" s="455"/>
      <c r="J140" s="455"/>
      <c r="K140" s="455"/>
      <c r="L140" s="455"/>
      <c r="M140" s="455"/>
      <c r="N140" s="455"/>
      <c r="O140" s="455"/>
      <c r="P140" s="455"/>
      <c r="Q140" s="455"/>
      <c r="R140" s="456"/>
    </row>
    <row r="141" spans="1:18" ht="15.75" customHeight="1">
      <c r="A141" s="327" t="s">
        <v>138</v>
      </c>
      <c r="B141" s="328"/>
      <c r="C141" s="462">
        <f>'proje ve personel bilgileri'!$B$3</f>
        <v>0</v>
      </c>
      <c r="D141" s="463"/>
      <c r="E141" s="463"/>
      <c r="F141" s="463"/>
      <c r="G141" s="463"/>
      <c r="H141" s="463"/>
      <c r="I141" s="463"/>
      <c r="J141" s="463"/>
      <c r="K141" s="463"/>
      <c r="L141" s="463"/>
      <c r="M141" s="463"/>
      <c r="N141" s="463"/>
      <c r="O141" s="463"/>
      <c r="P141" s="463"/>
      <c r="Q141" s="463"/>
      <c r="R141" s="464"/>
    </row>
    <row r="142" spans="1:18" ht="60" customHeight="1">
      <c r="A142" s="165" t="s">
        <v>51</v>
      </c>
      <c r="B142" s="166" t="s">
        <v>149</v>
      </c>
      <c r="C142" s="467" t="s">
        <v>150</v>
      </c>
      <c r="D142" s="467"/>
      <c r="E142" s="468" t="s">
        <v>151</v>
      </c>
      <c r="F142" s="469"/>
      <c r="G142" s="469"/>
      <c r="H142" s="470"/>
      <c r="I142" s="167" t="s">
        <v>152</v>
      </c>
      <c r="J142" s="468" t="s">
        <v>153</v>
      </c>
      <c r="K142" s="469"/>
      <c r="L142" s="469"/>
      <c r="M142" s="469"/>
      <c r="N142" s="470"/>
      <c r="O142" s="168" t="s">
        <v>154</v>
      </c>
      <c r="P142" s="168" t="s">
        <v>155</v>
      </c>
      <c r="Q142" s="168" t="s">
        <v>156</v>
      </c>
      <c r="R142" s="169" t="s">
        <v>157</v>
      </c>
    </row>
    <row r="143" spans="1:20" ht="24.75" customHeight="1">
      <c r="A143" s="170">
        <v>51</v>
      </c>
      <c r="B143" s="237"/>
      <c r="C143" s="460"/>
      <c r="D143" s="460"/>
      <c r="E143" s="457"/>
      <c r="F143" s="458"/>
      <c r="G143" s="458"/>
      <c r="H143" s="459"/>
      <c r="I143" s="244"/>
      <c r="J143" s="457"/>
      <c r="K143" s="458"/>
      <c r="L143" s="458"/>
      <c r="M143" s="458"/>
      <c r="N143" s="459"/>
      <c r="O143" s="235"/>
      <c r="P143" s="235"/>
      <c r="Q143" s="172"/>
      <c r="R143" s="173"/>
      <c r="S143" s="37" t="str">
        <f aca="true" t="shared" si="10" ref="S143:S152">IF(Q143&lt;&gt;0,(IF(R143=0,"KDV'li Tutar Zorunlu"," "))," ")</f>
        <v> </v>
      </c>
      <c r="T143" s="37" t="str">
        <f aca="true" t="shared" si="11" ref="T143:T152">IF(Q143&lt;&gt;0,(IF(O143=0,"Tarih Numara Zorunlu"," "))," ")</f>
        <v> </v>
      </c>
    </row>
    <row r="144" spans="1:20" ht="24.75" customHeight="1">
      <c r="A144" s="170">
        <v>52</v>
      </c>
      <c r="B144" s="237"/>
      <c r="C144" s="460"/>
      <c r="D144" s="460"/>
      <c r="E144" s="457"/>
      <c r="F144" s="458"/>
      <c r="G144" s="458"/>
      <c r="H144" s="459"/>
      <c r="I144" s="244"/>
      <c r="J144" s="457"/>
      <c r="K144" s="458"/>
      <c r="L144" s="458"/>
      <c r="M144" s="458"/>
      <c r="N144" s="459"/>
      <c r="O144" s="235"/>
      <c r="P144" s="235"/>
      <c r="Q144" s="172"/>
      <c r="R144" s="173"/>
      <c r="S144" s="37" t="str">
        <f t="shared" si="10"/>
        <v> </v>
      </c>
      <c r="T144" s="37" t="str">
        <f t="shared" si="11"/>
        <v> </v>
      </c>
    </row>
    <row r="145" spans="1:20" ht="24.75" customHeight="1">
      <c r="A145" s="170">
        <v>53</v>
      </c>
      <c r="B145" s="237"/>
      <c r="C145" s="460"/>
      <c r="D145" s="460"/>
      <c r="E145" s="457"/>
      <c r="F145" s="458"/>
      <c r="G145" s="458"/>
      <c r="H145" s="459"/>
      <c r="I145" s="244"/>
      <c r="J145" s="457"/>
      <c r="K145" s="458"/>
      <c r="L145" s="458"/>
      <c r="M145" s="458"/>
      <c r="N145" s="459"/>
      <c r="O145" s="235"/>
      <c r="P145" s="235"/>
      <c r="Q145" s="172"/>
      <c r="R145" s="173"/>
      <c r="S145" s="37" t="str">
        <f t="shared" si="10"/>
        <v> </v>
      </c>
      <c r="T145" s="37" t="str">
        <f t="shared" si="11"/>
        <v> </v>
      </c>
    </row>
    <row r="146" spans="1:20" ht="24.75" customHeight="1">
      <c r="A146" s="170">
        <v>54</v>
      </c>
      <c r="B146" s="237"/>
      <c r="C146" s="460"/>
      <c r="D146" s="460"/>
      <c r="E146" s="457"/>
      <c r="F146" s="458"/>
      <c r="G146" s="458"/>
      <c r="H146" s="459"/>
      <c r="I146" s="244"/>
      <c r="J146" s="457"/>
      <c r="K146" s="458"/>
      <c r="L146" s="458"/>
      <c r="M146" s="458"/>
      <c r="N146" s="459"/>
      <c r="O146" s="174"/>
      <c r="P146" s="174"/>
      <c r="Q146" s="175"/>
      <c r="R146" s="173"/>
      <c r="S146" s="37" t="str">
        <f t="shared" si="10"/>
        <v> </v>
      </c>
      <c r="T146" s="37" t="str">
        <f t="shared" si="11"/>
        <v> </v>
      </c>
    </row>
    <row r="147" spans="1:20" ht="24.75" customHeight="1">
      <c r="A147" s="170">
        <v>55</v>
      </c>
      <c r="B147" s="237"/>
      <c r="C147" s="460"/>
      <c r="D147" s="460"/>
      <c r="E147" s="457"/>
      <c r="F147" s="458"/>
      <c r="G147" s="458"/>
      <c r="H147" s="459"/>
      <c r="I147" s="244"/>
      <c r="J147" s="457"/>
      <c r="K147" s="458"/>
      <c r="L147" s="458"/>
      <c r="M147" s="458"/>
      <c r="N147" s="459"/>
      <c r="O147" s="235"/>
      <c r="P147" s="235"/>
      <c r="Q147" s="172"/>
      <c r="R147" s="173"/>
      <c r="S147" s="37" t="str">
        <f t="shared" si="10"/>
        <v> </v>
      </c>
      <c r="T147" s="37" t="str">
        <f t="shared" si="11"/>
        <v> </v>
      </c>
    </row>
    <row r="148" spans="1:20" ht="24.75" customHeight="1">
      <c r="A148" s="170">
        <v>56</v>
      </c>
      <c r="B148" s="237"/>
      <c r="C148" s="460"/>
      <c r="D148" s="460"/>
      <c r="E148" s="461"/>
      <c r="F148" s="461"/>
      <c r="G148" s="461"/>
      <c r="H148" s="461"/>
      <c r="I148" s="245"/>
      <c r="J148" s="461"/>
      <c r="K148" s="461"/>
      <c r="L148" s="461"/>
      <c r="M148" s="461"/>
      <c r="N148" s="461"/>
      <c r="O148" s="174"/>
      <c r="P148" s="174"/>
      <c r="Q148" s="175"/>
      <c r="R148" s="173"/>
      <c r="S148" s="37" t="str">
        <f t="shared" si="10"/>
        <v> </v>
      </c>
      <c r="T148" s="37" t="str">
        <f t="shared" si="11"/>
        <v> </v>
      </c>
    </row>
    <row r="149" spans="1:20" ht="24.75" customHeight="1">
      <c r="A149" s="170">
        <v>57</v>
      </c>
      <c r="B149" s="174"/>
      <c r="C149" s="460"/>
      <c r="D149" s="460"/>
      <c r="E149" s="461"/>
      <c r="F149" s="461"/>
      <c r="G149" s="461"/>
      <c r="H149" s="461"/>
      <c r="I149" s="243"/>
      <c r="J149" s="461"/>
      <c r="K149" s="461"/>
      <c r="L149" s="461"/>
      <c r="M149" s="461"/>
      <c r="N149" s="461"/>
      <c r="O149" s="174"/>
      <c r="P149" s="174"/>
      <c r="Q149" s="175"/>
      <c r="R149" s="173"/>
      <c r="S149" s="37" t="str">
        <f t="shared" si="10"/>
        <v> </v>
      </c>
      <c r="T149" s="37" t="str">
        <f t="shared" si="11"/>
        <v> </v>
      </c>
    </row>
    <row r="150" spans="1:20" ht="24.75" customHeight="1">
      <c r="A150" s="170">
        <v>58</v>
      </c>
      <c r="B150" s="174"/>
      <c r="C150" s="460"/>
      <c r="D150" s="460"/>
      <c r="E150" s="461"/>
      <c r="F150" s="461"/>
      <c r="G150" s="461"/>
      <c r="H150" s="461"/>
      <c r="I150" s="243"/>
      <c r="J150" s="461"/>
      <c r="K150" s="461"/>
      <c r="L150" s="461"/>
      <c r="M150" s="461"/>
      <c r="N150" s="461"/>
      <c r="O150" s="174"/>
      <c r="P150" s="174"/>
      <c r="Q150" s="175"/>
      <c r="R150" s="173"/>
      <c r="S150" s="37" t="str">
        <f t="shared" si="10"/>
        <v> </v>
      </c>
      <c r="T150" s="37" t="str">
        <f t="shared" si="11"/>
        <v> </v>
      </c>
    </row>
    <row r="151" spans="1:20" ht="24.75" customHeight="1">
      <c r="A151" s="170">
        <v>59</v>
      </c>
      <c r="B151" s="174"/>
      <c r="C151" s="460"/>
      <c r="D151" s="460"/>
      <c r="E151" s="461"/>
      <c r="F151" s="461"/>
      <c r="G151" s="461"/>
      <c r="H151" s="461"/>
      <c r="I151" s="243"/>
      <c r="J151" s="461"/>
      <c r="K151" s="461"/>
      <c r="L151" s="461"/>
      <c r="M151" s="461"/>
      <c r="N151" s="461"/>
      <c r="O151" s="174"/>
      <c r="P151" s="174"/>
      <c r="Q151" s="175"/>
      <c r="R151" s="173"/>
      <c r="S151" s="37" t="str">
        <f t="shared" si="10"/>
        <v> </v>
      </c>
      <c r="T151" s="37" t="str">
        <f t="shared" si="11"/>
        <v> </v>
      </c>
    </row>
    <row r="152" spans="1:20" ht="24.75" customHeight="1">
      <c r="A152" s="170">
        <v>60</v>
      </c>
      <c r="B152" s="174"/>
      <c r="C152" s="460"/>
      <c r="D152" s="460"/>
      <c r="E152" s="461"/>
      <c r="F152" s="461"/>
      <c r="G152" s="461"/>
      <c r="H152" s="461"/>
      <c r="I152" s="243"/>
      <c r="J152" s="461"/>
      <c r="K152" s="461"/>
      <c r="L152" s="461"/>
      <c r="M152" s="461"/>
      <c r="N152" s="461"/>
      <c r="O152" s="174"/>
      <c r="P152" s="174"/>
      <c r="Q152" s="175"/>
      <c r="R152" s="173"/>
      <c r="S152" s="37" t="str">
        <f t="shared" si="10"/>
        <v> </v>
      </c>
      <c r="T152" s="37" t="str">
        <f t="shared" si="11"/>
        <v> </v>
      </c>
    </row>
    <row r="153" spans="1:18" ht="15.75" customHeight="1">
      <c r="A153" s="177"/>
      <c r="B153" s="153"/>
      <c r="C153" s="178"/>
      <c r="D153" s="178"/>
      <c r="E153" s="179"/>
      <c r="F153" s="179"/>
      <c r="G153" s="179"/>
      <c r="H153" s="179"/>
      <c r="I153" s="153"/>
      <c r="J153" s="179"/>
      <c r="K153" s="179"/>
      <c r="L153" s="179"/>
      <c r="M153" s="179"/>
      <c r="N153" s="179"/>
      <c r="O153" s="153"/>
      <c r="P153" s="180" t="s">
        <v>135</v>
      </c>
      <c r="Q153" s="183">
        <f>SUM(Q143:Q152)+Q126</f>
        <v>0</v>
      </c>
      <c r="R153" s="181"/>
    </row>
    <row r="154" ht="15" customHeight="1">
      <c r="A154" s="3" t="s">
        <v>158</v>
      </c>
    </row>
    <row r="155" ht="15" customHeight="1">
      <c r="A155" s="182" t="s">
        <v>159</v>
      </c>
    </row>
    <row r="159" spans="1:11" ht="15" customHeight="1">
      <c r="A159" s="71" t="s">
        <v>125</v>
      </c>
      <c r="B159" s="71"/>
      <c r="C159" s="71"/>
      <c r="D159" s="71"/>
      <c r="E159" s="71"/>
      <c r="F159" s="71"/>
      <c r="G159" s="71"/>
      <c r="H159" s="71"/>
      <c r="I159" s="71"/>
      <c r="J159" s="71"/>
      <c r="K159" s="71"/>
    </row>
    <row r="160" spans="1:11" ht="15" customHeight="1">
      <c r="A160" s="236"/>
      <c r="B160" s="236"/>
      <c r="C160" s="236"/>
      <c r="D160" s="236"/>
      <c r="E160" s="236"/>
      <c r="F160" s="236"/>
      <c r="G160" s="236"/>
      <c r="H160" s="236"/>
      <c r="I160" s="236"/>
      <c r="J160" s="236"/>
      <c r="K160" s="236"/>
    </row>
    <row r="161" spans="1:16" ht="15" customHeight="1">
      <c r="A161" s="238" t="s">
        <v>65</v>
      </c>
      <c r="I161" s="238" t="s">
        <v>66</v>
      </c>
      <c r="L161" s="238" t="s">
        <v>67</v>
      </c>
      <c r="O161" s="70" t="s">
        <v>82</v>
      </c>
      <c r="P161" s="70"/>
    </row>
  </sheetData>
  <sheetProtection password="D0BF" sheet="1" objects="1" scenarios="1"/>
  <mergeCells count="228">
    <mergeCell ref="C9:D9"/>
    <mergeCell ref="E9:H9"/>
    <mergeCell ref="J9:N9"/>
    <mergeCell ref="C10:D10"/>
    <mergeCell ref="E10:H10"/>
    <mergeCell ref="J10:N10"/>
    <mergeCell ref="A1:R1"/>
    <mergeCell ref="C7:D7"/>
    <mergeCell ref="E7:H7"/>
    <mergeCell ref="J7:N7"/>
    <mergeCell ref="C8:D8"/>
    <mergeCell ref="E8:H8"/>
    <mergeCell ref="J8:N8"/>
    <mergeCell ref="A5:B5"/>
    <mergeCell ref="C5:R5"/>
    <mergeCell ref="A6:B6"/>
    <mergeCell ref="C6:R6"/>
    <mergeCell ref="C13:D13"/>
    <mergeCell ref="E13:H13"/>
    <mergeCell ref="J13:N13"/>
    <mergeCell ref="C14:D14"/>
    <mergeCell ref="E14:H14"/>
    <mergeCell ref="J14:N14"/>
    <mergeCell ref="C11:D11"/>
    <mergeCell ref="E11:H11"/>
    <mergeCell ref="J11:N11"/>
    <mergeCell ref="C12:D12"/>
    <mergeCell ref="E12:H12"/>
    <mergeCell ref="J12:N12"/>
    <mergeCell ref="C17:D17"/>
    <mergeCell ref="E17:H17"/>
    <mergeCell ref="J17:N17"/>
    <mergeCell ref="C15:D15"/>
    <mergeCell ref="E15:H15"/>
    <mergeCell ref="J15:N15"/>
    <mergeCell ref="C16:D16"/>
    <mergeCell ref="E16:H16"/>
    <mergeCell ref="J16:N16"/>
    <mergeCell ref="A28:R28"/>
    <mergeCell ref="C34:D34"/>
    <mergeCell ref="E34:H34"/>
    <mergeCell ref="J34:N34"/>
    <mergeCell ref="C35:D35"/>
    <mergeCell ref="E35:H35"/>
    <mergeCell ref="J35:N35"/>
    <mergeCell ref="A32:B32"/>
    <mergeCell ref="C32:R32"/>
    <mergeCell ref="A33:B33"/>
    <mergeCell ref="C33:R33"/>
    <mergeCell ref="C38:D38"/>
    <mergeCell ref="E38:H38"/>
    <mergeCell ref="J38:N38"/>
    <mergeCell ref="E40:H40"/>
    <mergeCell ref="J40:N40"/>
    <mergeCell ref="C41:D41"/>
    <mergeCell ref="E41:H41"/>
    <mergeCell ref="J41:N41"/>
    <mergeCell ref="C40:D40"/>
    <mergeCell ref="C39:D39"/>
    <mergeCell ref="C36:D36"/>
    <mergeCell ref="E36:H36"/>
    <mergeCell ref="J36:N36"/>
    <mergeCell ref="C37:D37"/>
    <mergeCell ref="E37:H37"/>
    <mergeCell ref="J37:N37"/>
    <mergeCell ref="E39:H39"/>
    <mergeCell ref="C42:D42"/>
    <mergeCell ref="E42:H42"/>
    <mergeCell ref="J42:N42"/>
    <mergeCell ref="C43:D43"/>
    <mergeCell ref="E43:H43"/>
    <mergeCell ref="J43:N43"/>
    <mergeCell ref="J39:N39"/>
    <mergeCell ref="A60:B60"/>
    <mergeCell ref="C60:R60"/>
    <mergeCell ref="C44:D44"/>
    <mergeCell ref="E44:H44"/>
    <mergeCell ref="J44:N44"/>
    <mergeCell ref="A59:B59"/>
    <mergeCell ref="C59:R59"/>
    <mergeCell ref="A55:R55"/>
    <mergeCell ref="C63:D63"/>
    <mergeCell ref="E63:H63"/>
    <mergeCell ref="J63:N63"/>
    <mergeCell ref="C64:D64"/>
    <mergeCell ref="E64:H64"/>
    <mergeCell ref="J64:N64"/>
    <mergeCell ref="C61:D61"/>
    <mergeCell ref="E61:H61"/>
    <mergeCell ref="J61:N61"/>
    <mergeCell ref="C62:D62"/>
    <mergeCell ref="E62:H62"/>
    <mergeCell ref="J62:N62"/>
    <mergeCell ref="C67:D67"/>
    <mergeCell ref="E67:H67"/>
    <mergeCell ref="J67:N67"/>
    <mergeCell ref="C68:D68"/>
    <mergeCell ref="E68:H68"/>
    <mergeCell ref="J68:N68"/>
    <mergeCell ref="C65:D65"/>
    <mergeCell ref="E65:H65"/>
    <mergeCell ref="J65:N65"/>
    <mergeCell ref="C66:D66"/>
    <mergeCell ref="E66:H66"/>
    <mergeCell ref="J66:N66"/>
    <mergeCell ref="C71:D71"/>
    <mergeCell ref="E71:H71"/>
    <mergeCell ref="J71:N71"/>
    <mergeCell ref="C69:D69"/>
    <mergeCell ref="E69:H69"/>
    <mergeCell ref="J69:N69"/>
    <mergeCell ref="C70:D70"/>
    <mergeCell ref="E70:H70"/>
    <mergeCell ref="J70:N70"/>
    <mergeCell ref="C90:D90"/>
    <mergeCell ref="E90:H90"/>
    <mergeCell ref="J90:N90"/>
    <mergeCell ref="C91:D91"/>
    <mergeCell ref="E91:H91"/>
    <mergeCell ref="J91:N91"/>
    <mergeCell ref="A82:R82"/>
    <mergeCell ref="C88:D88"/>
    <mergeCell ref="E88:H88"/>
    <mergeCell ref="J88:N88"/>
    <mergeCell ref="C89:D89"/>
    <mergeCell ref="E89:H89"/>
    <mergeCell ref="J89:N89"/>
    <mergeCell ref="A86:B86"/>
    <mergeCell ref="C86:R86"/>
    <mergeCell ref="A87:B87"/>
    <mergeCell ref="C87:R87"/>
    <mergeCell ref="C94:D94"/>
    <mergeCell ref="E94:H94"/>
    <mergeCell ref="J94:N94"/>
    <mergeCell ref="C95:D95"/>
    <mergeCell ref="E95:H95"/>
    <mergeCell ref="J95:N95"/>
    <mergeCell ref="C92:D92"/>
    <mergeCell ref="E92:H92"/>
    <mergeCell ref="J92:N92"/>
    <mergeCell ref="C93:D93"/>
    <mergeCell ref="E93:H93"/>
    <mergeCell ref="J93:N93"/>
    <mergeCell ref="C98:D98"/>
    <mergeCell ref="E98:H98"/>
    <mergeCell ref="J98:N98"/>
    <mergeCell ref="C96:D96"/>
    <mergeCell ref="E96:H96"/>
    <mergeCell ref="J96:N96"/>
    <mergeCell ref="C97:D97"/>
    <mergeCell ref="E97:H97"/>
    <mergeCell ref="J97:N97"/>
    <mergeCell ref="A109:R109"/>
    <mergeCell ref="C115:D115"/>
    <mergeCell ref="E115:H115"/>
    <mergeCell ref="J115:N115"/>
    <mergeCell ref="C116:D116"/>
    <mergeCell ref="E116:H116"/>
    <mergeCell ref="J116:N116"/>
    <mergeCell ref="A113:B113"/>
    <mergeCell ref="C113:R113"/>
    <mergeCell ref="A114:B114"/>
    <mergeCell ref="C114:R114"/>
    <mergeCell ref="C119:D119"/>
    <mergeCell ref="E119:H119"/>
    <mergeCell ref="J119:N119"/>
    <mergeCell ref="E121:H121"/>
    <mergeCell ref="J121:N121"/>
    <mergeCell ref="C122:D122"/>
    <mergeCell ref="E122:H122"/>
    <mergeCell ref="J122:N122"/>
    <mergeCell ref="C121:D121"/>
    <mergeCell ref="C120:D120"/>
    <mergeCell ref="C117:D117"/>
    <mergeCell ref="E117:H117"/>
    <mergeCell ref="J117:N117"/>
    <mergeCell ref="C118:D118"/>
    <mergeCell ref="E118:H118"/>
    <mergeCell ref="J118:N118"/>
    <mergeCell ref="E120:H120"/>
    <mergeCell ref="C123:D123"/>
    <mergeCell ref="E123:H123"/>
    <mergeCell ref="J123:N123"/>
    <mergeCell ref="C124:D124"/>
    <mergeCell ref="E124:H124"/>
    <mergeCell ref="J124:N124"/>
    <mergeCell ref="J120:N120"/>
    <mergeCell ref="A141:B141"/>
    <mergeCell ref="C141:R141"/>
    <mergeCell ref="C125:D125"/>
    <mergeCell ref="E125:H125"/>
    <mergeCell ref="J125:N125"/>
    <mergeCell ref="A140:B140"/>
    <mergeCell ref="C140:R140"/>
    <mergeCell ref="A136:R136"/>
    <mergeCell ref="C144:D144"/>
    <mergeCell ref="E144:H144"/>
    <mergeCell ref="J144:N144"/>
    <mergeCell ref="C145:D145"/>
    <mergeCell ref="E145:H145"/>
    <mergeCell ref="J145:N145"/>
    <mergeCell ref="C142:D142"/>
    <mergeCell ref="E142:H142"/>
    <mergeCell ref="J142:N142"/>
    <mergeCell ref="C143:D143"/>
    <mergeCell ref="E143:H143"/>
    <mergeCell ref="J143:N143"/>
    <mergeCell ref="C148:D148"/>
    <mergeCell ref="E148:H148"/>
    <mergeCell ref="J148:N148"/>
    <mergeCell ref="C149:D149"/>
    <mergeCell ref="E149:H149"/>
    <mergeCell ref="J149:N149"/>
    <mergeCell ref="C146:D146"/>
    <mergeCell ref="E146:H146"/>
    <mergeCell ref="J146:N146"/>
    <mergeCell ref="C147:D147"/>
    <mergeCell ref="E147:H147"/>
    <mergeCell ref="J147:N147"/>
    <mergeCell ref="C152:D152"/>
    <mergeCell ref="E152:H152"/>
    <mergeCell ref="J152:N152"/>
    <mergeCell ref="C150:D150"/>
    <mergeCell ref="E150:H150"/>
    <mergeCell ref="J150:N150"/>
    <mergeCell ref="C151:D151"/>
    <mergeCell ref="E151:H151"/>
    <mergeCell ref="J151:N151"/>
  </mergeCells>
  <printOptions/>
  <pageMargins left="0.19685039370079" right="0.11811023622047" top="0.74803149606299" bottom="0.74803149606299" header="0.31496062992126" footer="0.31496062992126"/>
  <pageSetup horizontalDpi="600" verticalDpi="600" orientation="landscape" paperSize="9" scale="89"/>
  <colBreaks count="1" manualBreakCount="1">
    <brk id="18" max="0" man="1"/>
  </colBreaks>
</worksheet>
</file>

<file path=xl/worksheets/sheet16.xml><?xml version="1.0" encoding="utf-8"?>
<worksheet xmlns="http://schemas.openxmlformats.org/spreadsheetml/2006/main" xmlns:r="http://schemas.openxmlformats.org/officeDocument/2006/relationships">
  <dimension ref="A1:R143"/>
  <sheetViews>
    <sheetView zoomScalePageLayoutView="0" workbookViewId="0" topLeftCell="A1">
      <selection activeCell="R10" sqref="R10"/>
    </sheetView>
  </sheetViews>
  <sheetFormatPr defaultColWidth="9.140625" defaultRowHeight="15" customHeight="1"/>
  <cols>
    <col min="1" max="1" width="5.7109375" style="3" customWidth="1"/>
    <col min="2" max="2" width="8.57421875" style="3" customWidth="1"/>
    <col min="3" max="3" width="8.7109375" style="3" customWidth="1"/>
    <col min="4" max="4" width="17.57421875" style="3" customWidth="1"/>
    <col min="5" max="5" width="12.421875" style="3" customWidth="1"/>
    <col min="6" max="8" width="9.140625" style="3" customWidth="1"/>
    <col min="9" max="9" width="5.8515625" style="3" customWidth="1"/>
    <col min="10" max="10" width="3.00390625" style="3" customWidth="1"/>
    <col min="11" max="11" width="10.140625" style="3" customWidth="1"/>
    <col min="12" max="12" width="10.421875" style="3" customWidth="1"/>
    <col min="13" max="13" width="11.7109375" style="3" customWidth="1"/>
  </cols>
  <sheetData>
    <row r="1" spans="1:14" ht="15.75" customHeight="1">
      <c r="A1" s="324" t="s">
        <v>162</v>
      </c>
      <c r="B1" s="324"/>
      <c r="C1" s="324"/>
      <c r="D1" s="324"/>
      <c r="E1" s="324"/>
      <c r="F1" s="324"/>
      <c r="G1" s="324"/>
      <c r="H1" s="324"/>
      <c r="I1" s="324"/>
      <c r="J1" s="324"/>
      <c r="K1" s="324"/>
      <c r="L1" s="324"/>
      <c r="M1" s="324"/>
      <c r="N1" s="324"/>
    </row>
    <row r="2" spans="1:14" ht="15.75" customHeight="1">
      <c r="A2" s="159"/>
      <c r="B2" s="159"/>
      <c r="C2" s="159"/>
      <c r="D2" s="159"/>
      <c r="E2" s="159"/>
      <c r="F2" s="159"/>
      <c r="G2" s="72">
        <f>'proje ve personel bilgileri'!$B$11</f>
        <v>1</v>
      </c>
      <c r="H2" s="163" t="s">
        <v>235</v>
      </c>
      <c r="I2" s="159"/>
      <c r="J2" s="159"/>
      <c r="K2" s="159"/>
      <c r="L2" s="159"/>
      <c r="M2" s="159"/>
      <c r="N2" s="159"/>
    </row>
    <row r="4" spans="1:14" ht="15.75" customHeight="1">
      <c r="A4" s="163" t="s">
        <v>148</v>
      </c>
      <c r="N4" s="162" t="s">
        <v>163</v>
      </c>
    </row>
    <row r="5" spans="1:18" ht="15.75" customHeight="1">
      <c r="A5" s="327" t="s">
        <v>2</v>
      </c>
      <c r="B5" s="328"/>
      <c r="C5" s="454">
        <f>'proje ve personel bilgileri'!$B$2</f>
        <v>0</v>
      </c>
      <c r="D5" s="455"/>
      <c r="E5" s="455"/>
      <c r="F5" s="455"/>
      <c r="G5" s="455"/>
      <c r="H5" s="455"/>
      <c r="I5" s="455"/>
      <c r="J5" s="455"/>
      <c r="K5" s="455"/>
      <c r="L5" s="455"/>
      <c r="M5" s="455"/>
      <c r="N5" s="456"/>
      <c r="O5" s="229"/>
      <c r="P5" s="229"/>
      <c r="Q5" s="229"/>
      <c r="R5" s="229"/>
    </row>
    <row r="6" spans="1:18" ht="15.75" customHeight="1">
      <c r="A6" s="327" t="s">
        <v>138</v>
      </c>
      <c r="B6" s="328"/>
      <c r="C6" s="454">
        <f>'proje ve personel bilgileri'!$B$3</f>
        <v>0</v>
      </c>
      <c r="D6" s="455"/>
      <c r="E6" s="455"/>
      <c r="F6" s="455"/>
      <c r="G6" s="455"/>
      <c r="H6" s="455"/>
      <c r="I6" s="455"/>
      <c r="J6" s="455"/>
      <c r="K6" s="455"/>
      <c r="L6" s="455"/>
      <c r="M6" s="455"/>
      <c r="N6" s="456"/>
      <c r="O6" s="220"/>
      <c r="P6" s="220"/>
      <c r="Q6" s="220"/>
      <c r="R6" s="220"/>
    </row>
    <row r="7" spans="1:14" ht="60" customHeight="1">
      <c r="A7" s="184" t="s">
        <v>51</v>
      </c>
      <c r="B7" s="185" t="s">
        <v>164</v>
      </c>
      <c r="C7" s="186" t="s">
        <v>165</v>
      </c>
      <c r="D7" s="186" t="s">
        <v>166</v>
      </c>
      <c r="E7" s="166" t="s">
        <v>167</v>
      </c>
      <c r="F7" s="468" t="s">
        <v>153</v>
      </c>
      <c r="G7" s="469"/>
      <c r="H7" s="469"/>
      <c r="I7" s="469"/>
      <c r="J7" s="470"/>
      <c r="K7" s="168" t="s">
        <v>154</v>
      </c>
      <c r="L7" s="168" t="s">
        <v>155</v>
      </c>
      <c r="M7" s="168" t="s">
        <v>156</v>
      </c>
      <c r="N7" s="169" t="s">
        <v>157</v>
      </c>
    </row>
    <row r="8" spans="1:16" ht="22.5" customHeight="1">
      <c r="A8" s="187">
        <v>1</v>
      </c>
      <c r="B8" s="188"/>
      <c r="C8" s="241"/>
      <c r="D8" s="241"/>
      <c r="E8" s="222"/>
      <c r="F8" s="457"/>
      <c r="G8" s="458"/>
      <c r="H8" s="458"/>
      <c r="I8" s="458"/>
      <c r="J8" s="459"/>
      <c r="K8" s="189"/>
      <c r="L8" s="189"/>
      <c r="M8" s="190"/>
      <c r="N8" s="191"/>
      <c r="O8" s="37" t="str">
        <f aca="true" t="shared" si="0" ref="O8:O17">IF(M8&lt;&gt;0,(IF(N8=0,"KDV'li Tutar Zorunlu"," "))," ")</f>
        <v> </v>
      </c>
      <c r="P8" s="37" t="str">
        <f aca="true" t="shared" si="1" ref="P8:P17">IF(M8&lt;&gt;0,(IF(K8=0,"Tarih Numara Zorunlu"," "))," ")</f>
        <v> </v>
      </c>
    </row>
    <row r="9" spans="1:16" ht="22.5" customHeight="1">
      <c r="A9" s="187">
        <v>2</v>
      </c>
      <c r="B9" s="188"/>
      <c r="C9" s="241"/>
      <c r="D9" s="241"/>
      <c r="E9" s="222"/>
      <c r="F9" s="457"/>
      <c r="G9" s="458"/>
      <c r="H9" s="458"/>
      <c r="I9" s="458"/>
      <c r="J9" s="459"/>
      <c r="K9" s="189"/>
      <c r="L9" s="189"/>
      <c r="M9" s="190"/>
      <c r="N9" s="191"/>
      <c r="O9" s="37" t="str">
        <f t="shared" si="0"/>
        <v> </v>
      </c>
      <c r="P9" s="37" t="str">
        <f t="shared" si="1"/>
        <v> </v>
      </c>
    </row>
    <row r="10" spans="1:16" ht="22.5" customHeight="1">
      <c r="A10" s="187">
        <v>3</v>
      </c>
      <c r="B10" s="188"/>
      <c r="C10" s="241"/>
      <c r="D10" s="241"/>
      <c r="E10" s="222"/>
      <c r="F10" s="457"/>
      <c r="G10" s="458"/>
      <c r="H10" s="458"/>
      <c r="I10" s="458"/>
      <c r="J10" s="459"/>
      <c r="K10" s="189"/>
      <c r="L10" s="189"/>
      <c r="M10" s="190"/>
      <c r="N10" s="191"/>
      <c r="O10" s="37" t="str">
        <f t="shared" si="0"/>
        <v> </v>
      </c>
      <c r="P10" s="37" t="str">
        <f t="shared" si="1"/>
        <v> </v>
      </c>
    </row>
    <row r="11" spans="1:16" ht="22.5" customHeight="1">
      <c r="A11" s="187">
        <v>4</v>
      </c>
      <c r="B11" s="188"/>
      <c r="C11" s="241"/>
      <c r="D11" s="241"/>
      <c r="E11" s="222"/>
      <c r="F11" s="457"/>
      <c r="G11" s="458"/>
      <c r="H11" s="458"/>
      <c r="I11" s="458"/>
      <c r="J11" s="459"/>
      <c r="K11" s="192"/>
      <c r="L11" s="192"/>
      <c r="M11" s="193"/>
      <c r="N11" s="191"/>
      <c r="O11" s="37" t="str">
        <f t="shared" si="0"/>
        <v> </v>
      </c>
      <c r="P11" s="37" t="str">
        <f t="shared" si="1"/>
        <v> </v>
      </c>
    </row>
    <row r="12" spans="1:16" ht="22.5" customHeight="1">
      <c r="A12" s="187">
        <v>5</v>
      </c>
      <c r="B12" s="188"/>
      <c r="C12" s="241"/>
      <c r="D12" s="241"/>
      <c r="E12" s="222"/>
      <c r="F12" s="457"/>
      <c r="G12" s="458"/>
      <c r="H12" s="458"/>
      <c r="I12" s="458"/>
      <c r="J12" s="459"/>
      <c r="K12" s="192"/>
      <c r="L12" s="192"/>
      <c r="M12" s="193"/>
      <c r="N12" s="191"/>
      <c r="O12" s="37" t="str">
        <f t="shared" si="0"/>
        <v> </v>
      </c>
      <c r="P12" s="37" t="str">
        <f t="shared" si="1"/>
        <v> </v>
      </c>
    </row>
    <row r="13" spans="1:16" ht="22.5" customHeight="1">
      <c r="A13" s="187">
        <v>6</v>
      </c>
      <c r="B13" s="188"/>
      <c r="C13" s="241"/>
      <c r="D13" s="241"/>
      <c r="E13" s="222"/>
      <c r="F13" s="457"/>
      <c r="G13" s="458"/>
      <c r="H13" s="458"/>
      <c r="I13" s="458"/>
      <c r="J13" s="459"/>
      <c r="K13" s="192"/>
      <c r="L13" s="192"/>
      <c r="M13" s="193"/>
      <c r="N13" s="191"/>
      <c r="O13" s="37" t="str">
        <f t="shared" si="0"/>
        <v> </v>
      </c>
      <c r="P13" s="37" t="str">
        <f t="shared" si="1"/>
        <v> </v>
      </c>
    </row>
    <row r="14" spans="1:16" ht="22.5" customHeight="1">
      <c r="A14" s="187">
        <v>7</v>
      </c>
      <c r="B14" s="194"/>
      <c r="C14" s="242"/>
      <c r="D14" s="242"/>
      <c r="E14" s="243"/>
      <c r="F14" s="457"/>
      <c r="G14" s="458"/>
      <c r="H14" s="458"/>
      <c r="I14" s="458"/>
      <c r="J14" s="459"/>
      <c r="K14" s="192"/>
      <c r="L14" s="192"/>
      <c r="M14" s="193"/>
      <c r="N14" s="191"/>
      <c r="O14" s="37" t="str">
        <f t="shared" si="0"/>
        <v> </v>
      </c>
      <c r="P14" s="37" t="str">
        <f t="shared" si="1"/>
        <v> </v>
      </c>
    </row>
    <row r="15" spans="1:16" ht="22.5" customHeight="1">
      <c r="A15" s="187">
        <v>8</v>
      </c>
      <c r="B15" s="194"/>
      <c r="C15" s="242"/>
      <c r="D15" s="242"/>
      <c r="E15" s="243"/>
      <c r="F15" s="457"/>
      <c r="G15" s="458"/>
      <c r="H15" s="458"/>
      <c r="I15" s="458"/>
      <c r="J15" s="459"/>
      <c r="K15" s="192"/>
      <c r="L15" s="192"/>
      <c r="M15" s="193"/>
      <c r="N15" s="191"/>
      <c r="O15" s="37" t="str">
        <f t="shared" si="0"/>
        <v> </v>
      </c>
      <c r="P15" s="37" t="str">
        <f t="shared" si="1"/>
        <v> </v>
      </c>
    </row>
    <row r="16" spans="1:16" ht="22.5" customHeight="1">
      <c r="A16" s="187">
        <v>9</v>
      </c>
      <c r="B16" s="194"/>
      <c r="C16" s="242"/>
      <c r="D16" s="242"/>
      <c r="E16" s="243"/>
      <c r="F16" s="457"/>
      <c r="G16" s="458"/>
      <c r="H16" s="458"/>
      <c r="I16" s="458"/>
      <c r="J16" s="459"/>
      <c r="K16" s="192"/>
      <c r="L16" s="192"/>
      <c r="M16" s="193"/>
      <c r="N16" s="191"/>
      <c r="O16" s="37" t="str">
        <f t="shared" si="0"/>
        <v> </v>
      </c>
      <c r="P16" s="37" t="str">
        <f t="shared" si="1"/>
        <v> </v>
      </c>
    </row>
    <row r="17" spans="1:16" ht="22.5" customHeight="1">
      <c r="A17" s="187">
        <v>10</v>
      </c>
      <c r="B17" s="194"/>
      <c r="C17" s="242"/>
      <c r="D17" s="242"/>
      <c r="E17" s="243"/>
      <c r="F17" s="457"/>
      <c r="G17" s="458"/>
      <c r="H17" s="458"/>
      <c r="I17" s="458"/>
      <c r="J17" s="459"/>
      <c r="K17" s="192"/>
      <c r="L17" s="192"/>
      <c r="M17" s="193"/>
      <c r="N17" s="191"/>
      <c r="O17" s="37" t="str">
        <f t="shared" si="0"/>
        <v> </v>
      </c>
      <c r="P17" s="37" t="str">
        <f t="shared" si="1"/>
        <v> </v>
      </c>
    </row>
    <row r="18" spans="1:14" ht="15.75" customHeight="1">
      <c r="A18" s="3" t="s">
        <v>168</v>
      </c>
      <c r="L18" s="180" t="s">
        <v>135</v>
      </c>
      <c r="M18" s="183">
        <f>SUM(M8:M17)</f>
        <v>0</v>
      </c>
      <c r="N18" s="181"/>
    </row>
    <row r="19" ht="15" customHeight="1">
      <c r="A19" s="182" t="s">
        <v>169</v>
      </c>
    </row>
    <row r="20" ht="15" customHeight="1">
      <c r="A20" s="182"/>
    </row>
    <row r="21" spans="1:14" ht="15" customHeight="1">
      <c r="A21" s="394" t="s">
        <v>125</v>
      </c>
      <c r="B21" s="394"/>
      <c r="C21" s="394"/>
      <c r="D21" s="394"/>
      <c r="E21" s="394"/>
      <c r="F21" s="394"/>
      <c r="G21" s="394"/>
      <c r="H21" s="394"/>
      <c r="I21" s="394"/>
      <c r="J21" s="394"/>
      <c r="K21" s="394"/>
      <c r="L21" s="394"/>
      <c r="M21" s="394"/>
      <c r="N21" s="394"/>
    </row>
    <row r="22" spans="1:11" ht="15" customHeight="1">
      <c r="A22" s="215"/>
      <c r="B22" s="215"/>
      <c r="C22" s="215"/>
      <c r="D22" s="215"/>
      <c r="E22" s="215"/>
      <c r="F22" s="215"/>
      <c r="G22" s="215"/>
      <c r="H22" s="215"/>
      <c r="I22" s="215"/>
      <c r="J22" s="215"/>
      <c r="K22" s="215"/>
    </row>
    <row r="23" spans="1:13" ht="15" customHeight="1">
      <c r="A23" s="218" t="s">
        <v>65</v>
      </c>
      <c r="F23" s="218" t="s">
        <v>66</v>
      </c>
      <c r="I23" s="218" t="s">
        <v>67</v>
      </c>
      <c r="L23" s="70" t="s">
        <v>82</v>
      </c>
      <c r="M23" s="70"/>
    </row>
    <row r="24" spans="1:13" ht="15" customHeight="1">
      <c r="A24" s="218"/>
      <c r="F24" s="218"/>
      <c r="I24" s="218"/>
      <c r="L24" s="70"/>
      <c r="M24" s="70"/>
    </row>
    <row r="25" spans="1:14" ht="15.75" customHeight="1">
      <c r="A25" s="324" t="s">
        <v>162</v>
      </c>
      <c r="B25" s="324"/>
      <c r="C25" s="324"/>
      <c r="D25" s="324"/>
      <c r="E25" s="324"/>
      <c r="F25" s="324"/>
      <c r="G25" s="324"/>
      <c r="H25" s="324"/>
      <c r="I25" s="324"/>
      <c r="J25" s="324"/>
      <c r="K25" s="324"/>
      <c r="L25" s="324"/>
      <c r="M25" s="324"/>
      <c r="N25" s="324"/>
    </row>
    <row r="26" spans="1:14" ht="15.75" customHeight="1">
      <c r="A26" s="159"/>
      <c r="B26" s="159"/>
      <c r="C26" s="159"/>
      <c r="D26" s="159"/>
      <c r="E26" s="159"/>
      <c r="F26" s="159"/>
      <c r="G26" s="72">
        <f>'proje ve personel bilgileri'!$B$11</f>
        <v>1</v>
      </c>
      <c r="H26" s="163" t="s">
        <v>235</v>
      </c>
      <c r="I26" s="159"/>
      <c r="J26" s="159"/>
      <c r="K26" s="159"/>
      <c r="L26" s="159"/>
      <c r="M26" s="159"/>
      <c r="N26" s="159"/>
    </row>
    <row r="28" spans="1:14" ht="15.75" customHeight="1">
      <c r="A28" s="163" t="s">
        <v>148</v>
      </c>
      <c r="B28" s="164"/>
      <c r="C28" s="164"/>
      <c r="D28" s="164"/>
      <c r="E28" s="164"/>
      <c r="F28" s="164"/>
      <c r="G28" s="164"/>
      <c r="H28" s="164"/>
      <c r="I28" s="164"/>
      <c r="J28" s="164"/>
      <c r="K28" s="164"/>
      <c r="L28" s="164"/>
      <c r="M28" s="164"/>
      <c r="N28" s="162" t="s">
        <v>163</v>
      </c>
    </row>
    <row r="29" spans="1:14" ht="15.75" customHeight="1">
      <c r="A29" s="327" t="s">
        <v>2</v>
      </c>
      <c r="B29" s="328"/>
      <c r="C29" s="454">
        <f>'proje ve personel bilgileri'!$B$2</f>
        <v>0</v>
      </c>
      <c r="D29" s="455"/>
      <c r="E29" s="455"/>
      <c r="F29" s="455"/>
      <c r="G29" s="455"/>
      <c r="H29" s="455"/>
      <c r="I29" s="455"/>
      <c r="J29" s="455"/>
      <c r="K29" s="455"/>
      <c r="L29" s="455"/>
      <c r="M29" s="455"/>
      <c r="N29" s="456"/>
    </row>
    <row r="30" spans="1:14" ht="15.75" customHeight="1">
      <c r="A30" s="327" t="s">
        <v>138</v>
      </c>
      <c r="B30" s="328"/>
      <c r="C30" s="454">
        <f>'proje ve personel bilgileri'!$B$3</f>
        <v>0</v>
      </c>
      <c r="D30" s="455"/>
      <c r="E30" s="455"/>
      <c r="F30" s="455"/>
      <c r="G30" s="455"/>
      <c r="H30" s="455"/>
      <c r="I30" s="455"/>
      <c r="J30" s="455"/>
      <c r="K30" s="455"/>
      <c r="L30" s="455"/>
      <c r="M30" s="455"/>
      <c r="N30" s="456"/>
    </row>
    <row r="31" spans="1:14" ht="60" customHeight="1">
      <c r="A31" s="184" t="s">
        <v>51</v>
      </c>
      <c r="B31" s="185" t="s">
        <v>164</v>
      </c>
      <c r="C31" s="186" t="s">
        <v>165</v>
      </c>
      <c r="D31" s="186" t="s">
        <v>166</v>
      </c>
      <c r="E31" s="166" t="s">
        <v>167</v>
      </c>
      <c r="F31" s="468" t="s">
        <v>153</v>
      </c>
      <c r="G31" s="469"/>
      <c r="H31" s="469"/>
      <c r="I31" s="469"/>
      <c r="J31" s="470"/>
      <c r="K31" s="168" t="s">
        <v>154</v>
      </c>
      <c r="L31" s="168" t="s">
        <v>155</v>
      </c>
      <c r="M31" s="168" t="s">
        <v>156</v>
      </c>
      <c r="N31" s="169" t="s">
        <v>157</v>
      </c>
    </row>
    <row r="32" spans="1:16" ht="22.5" customHeight="1">
      <c r="A32" s="187">
        <v>11</v>
      </c>
      <c r="B32" s="188"/>
      <c r="C32" s="241"/>
      <c r="D32" s="241"/>
      <c r="E32" s="222"/>
      <c r="F32" s="457"/>
      <c r="G32" s="458"/>
      <c r="H32" s="458"/>
      <c r="I32" s="458"/>
      <c r="J32" s="459"/>
      <c r="K32" s="189"/>
      <c r="L32" s="189"/>
      <c r="M32" s="190"/>
      <c r="N32" s="191"/>
      <c r="O32" s="37" t="str">
        <f aca="true" t="shared" si="2" ref="O32:O41">IF(M32&lt;&gt;0,(IF(N32=0,"KDV'li Tutar Zorunlu"," "))," ")</f>
        <v> </v>
      </c>
      <c r="P32" s="37" t="str">
        <f aca="true" t="shared" si="3" ref="P32:P41">IF(M32&lt;&gt;0,(IF(K32=0,"Tarih Numara Zorunlu"," "))," ")</f>
        <v> </v>
      </c>
    </row>
    <row r="33" spans="1:16" ht="22.5" customHeight="1">
      <c r="A33" s="187">
        <v>12</v>
      </c>
      <c r="B33" s="188"/>
      <c r="C33" s="241"/>
      <c r="D33" s="241"/>
      <c r="E33" s="222"/>
      <c r="F33" s="457"/>
      <c r="G33" s="458"/>
      <c r="H33" s="458"/>
      <c r="I33" s="458"/>
      <c r="J33" s="459"/>
      <c r="K33" s="189"/>
      <c r="L33" s="189"/>
      <c r="M33" s="190"/>
      <c r="N33" s="191"/>
      <c r="O33" s="37" t="str">
        <f t="shared" si="2"/>
        <v> </v>
      </c>
      <c r="P33" s="37" t="str">
        <f t="shared" si="3"/>
        <v> </v>
      </c>
    </row>
    <row r="34" spans="1:16" ht="22.5" customHeight="1">
      <c r="A34" s="187">
        <v>13</v>
      </c>
      <c r="B34" s="188"/>
      <c r="C34" s="241"/>
      <c r="D34" s="241"/>
      <c r="E34" s="222"/>
      <c r="F34" s="457"/>
      <c r="G34" s="458"/>
      <c r="H34" s="458"/>
      <c r="I34" s="458"/>
      <c r="J34" s="459"/>
      <c r="K34" s="189"/>
      <c r="L34" s="189"/>
      <c r="M34" s="190"/>
      <c r="N34" s="191"/>
      <c r="O34" s="37" t="str">
        <f t="shared" si="2"/>
        <v> </v>
      </c>
      <c r="P34" s="37" t="str">
        <f t="shared" si="3"/>
        <v> </v>
      </c>
    </row>
    <row r="35" spans="1:16" ht="22.5" customHeight="1">
      <c r="A35" s="187">
        <v>14</v>
      </c>
      <c r="B35" s="188"/>
      <c r="C35" s="241"/>
      <c r="D35" s="241"/>
      <c r="E35" s="222"/>
      <c r="F35" s="457"/>
      <c r="G35" s="458"/>
      <c r="H35" s="458"/>
      <c r="I35" s="458"/>
      <c r="J35" s="459"/>
      <c r="K35" s="192"/>
      <c r="L35" s="192"/>
      <c r="M35" s="193"/>
      <c r="N35" s="191"/>
      <c r="O35" s="37" t="str">
        <f t="shared" si="2"/>
        <v> </v>
      </c>
      <c r="P35" s="37" t="str">
        <f t="shared" si="3"/>
        <v> </v>
      </c>
    </row>
    <row r="36" spans="1:16" ht="22.5" customHeight="1">
      <c r="A36" s="187">
        <v>15</v>
      </c>
      <c r="B36" s="188"/>
      <c r="C36" s="241"/>
      <c r="D36" s="241"/>
      <c r="E36" s="222"/>
      <c r="F36" s="457"/>
      <c r="G36" s="458"/>
      <c r="H36" s="458"/>
      <c r="I36" s="458"/>
      <c r="J36" s="459"/>
      <c r="K36" s="192"/>
      <c r="L36" s="192"/>
      <c r="M36" s="193"/>
      <c r="N36" s="191"/>
      <c r="O36" s="37" t="str">
        <f t="shared" si="2"/>
        <v> </v>
      </c>
      <c r="P36" s="37" t="str">
        <f t="shared" si="3"/>
        <v> </v>
      </c>
    </row>
    <row r="37" spans="1:16" ht="22.5" customHeight="1">
      <c r="A37" s="187">
        <v>16</v>
      </c>
      <c r="B37" s="188"/>
      <c r="C37" s="241"/>
      <c r="D37" s="241"/>
      <c r="E37" s="222"/>
      <c r="F37" s="457"/>
      <c r="G37" s="458"/>
      <c r="H37" s="458"/>
      <c r="I37" s="458"/>
      <c r="J37" s="459"/>
      <c r="K37" s="192"/>
      <c r="L37" s="192"/>
      <c r="M37" s="193"/>
      <c r="N37" s="191"/>
      <c r="O37" s="37" t="str">
        <f t="shared" si="2"/>
        <v> </v>
      </c>
      <c r="P37" s="37" t="str">
        <f t="shared" si="3"/>
        <v> </v>
      </c>
    </row>
    <row r="38" spans="1:16" ht="22.5" customHeight="1">
      <c r="A38" s="187">
        <v>17</v>
      </c>
      <c r="B38" s="194"/>
      <c r="C38" s="242"/>
      <c r="D38" s="242"/>
      <c r="E38" s="243"/>
      <c r="F38" s="457"/>
      <c r="G38" s="458"/>
      <c r="H38" s="458"/>
      <c r="I38" s="458"/>
      <c r="J38" s="459"/>
      <c r="K38" s="192"/>
      <c r="L38" s="192"/>
      <c r="M38" s="193"/>
      <c r="N38" s="191"/>
      <c r="O38" s="37" t="str">
        <f t="shared" si="2"/>
        <v> </v>
      </c>
      <c r="P38" s="37" t="str">
        <f t="shared" si="3"/>
        <v> </v>
      </c>
    </row>
    <row r="39" spans="1:16" ht="22.5" customHeight="1">
      <c r="A39" s="187">
        <v>18</v>
      </c>
      <c r="B39" s="194"/>
      <c r="C39" s="242"/>
      <c r="D39" s="242"/>
      <c r="E39" s="243"/>
      <c r="F39" s="457"/>
      <c r="G39" s="458"/>
      <c r="H39" s="458"/>
      <c r="I39" s="458"/>
      <c r="J39" s="459"/>
      <c r="K39" s="192"/>
      <c r="L39" s="192"/>
      <c r="M39" s="193"/>
      <c r="N39" s="191"/>
      <c r="O39" s="37" t="str">
        <f t="shared" si="2"/>
        <v> </v>
      </c>
      <c r="P39" s="37" t="str">
        <f t="shared" si="3"/>
        <v> </v>
      </c>
    </row>
    <row r="40" spans="1:16" ht="22.5" customHeight="1">
      <c r="A40" s="187">
        <v>19</v>
      </c>
      <c r="B40" s="194"/>
      <c r="C40" s="242"/>
      <c r="D40" s="242"/>
      <c r="E40" s="243"/>
      <c r="F40" s="457"/>
      <c r="G40" s="458"/>
      <c r="H40" s="458"/>
      <c r="I40" s="458"/>
      <c r="J40" s="459"/>
      <c r="K40" s="192"/>
      <c r="L40" s="192"/>
      <c r="M40" s="193"/>
      <c r="N40" s="191"/>
      <c r="O40" s="37" t="str">
        <f t="shared" si="2"/>
        <v> </v>
      </c>
      <c r="P40" s="37" t="str">
        <f t="shared" si="3"/>
        <v> </v>
      </c>
    </row>
    <row r="41" spans="1:16" ht="22.5" customHeight="1">
      <c r="A41" s="187">
        <v>20</v>
      </c>
      <c r="B41" s="194"/>
      <c r="C41" s="242"/>
      <c r="D41" s="242"/>
      <c r="E41" s="243"/>
      <c r="F41" s="457"/>
      <c r="G41" s="458"/>
      <c r="H41" s="458"/>
      <c r="I41" s="458"/>
      <c r="J41" s="459"/>
      <c r="K41" s="192"/>
      <c r="L41" s="192"/>
      <c r="M41" s="193"/>
      <c r="N41" s="191"/>
      <c r="O41" s="37" t="str">
        <f t="shared" si="2"/>
        <v> </v>
      </c>
      <c r="P41" s="37" t="str">
        <f t="shared" si="3"/>
        <v> </v>
      </c>
    </row>
    <row r="42" spans="1:14" ht="15.75" customHeight="1">
      <c r="A42" s="3" t="s">
        <v>170</v>
      </c>
      <c r="L42" s="180" t="s">
        <v>135</v>
      </c>
      <c r="M42" s="183">
        <f>SUM(M32:M41)+M18</f>
        <v>0</v>
      </c>
      <c r="N42" s="181"/>
    </row>
    <row r="43" ht="15" customHeight="1">
      <c r="A43" s="182" t="s">
        <v>169</v>
      </c>
    </row>
    <row r="44" ht="15" customHeight="1">
      <c r="A44" s="182"/>
    </row>
    <row r="45" spans="1:14" ht="15" customHeight="1">
      <c r="A45" s="394" t="s">
        <v>125</v>
      </c>
      <c r="B45" s="394"/>
      <c r="C45" s="394"/>
      <c r="D45" s="394"/>
      <c r="E45" s="394"/>
      <c r="F45" s="394"/>
      <c r="G45" s="394"/>
      <c r="H45" s="394"/>
      <c r="I45" s="394"/>
      <c r="J45" s="394"/>
      <c r="K45" s="394"/>
      <c r="L45" s="394"/>
      <c r="M45" s="394"/>
      <c r="N45" s="394"/>
    </row>
    <row r="46" spans="1:11" ht="15" customHeight="1">
      <c r="A46" s="215"/>
      <c r="B46" s="215"/>
      <c r="C46" s="215"/>
      <c r="D46" s="215"/>
      <c r="E46" s="215"/>
      <c r="F46" s="215"/>
      <c r="G46" s="215"/>
      <c r="H46" s="215"/>
      <c r="I46" s="215"/>
      <c r="J46" s="215"/>
      <c r="K46" s="215"/>
    </row>
    <row r="47" spans="1:13" ht="15" customHeight="1">
      <c r="A47" s="218" t="s">
        <v>65</v>
      </c>
      <c r="F47" s="218" t="s">
        <v>66</v>
      </c>
      <c r="I47" s="218" t="s">
        <v>67</v>
      </c>
      <c r="L47" s="70" t="s">
        <v>82</v>
      </c>
      <c r="M47" s="70"/>
    </row>
    <row r="48" spans="1:13" ht="15" customHeight="1">
      <c r="A48" s="218"/>
      <c r="F48" s="218"/>
      <c r="I48" s="218"/>
      <c r="L48" s="70"/>
      <c r="M48" s="70"/>
    </row>
    <row r="49" spans="1:14" ht="15.75" customHeight="1">
      <c r="A49" s="324" t="s">
        <v>162</v>
      </c>
      <c r="B49" s="324"/>
      <c r="C49" s="324"/>
      <c r="D49" s="324"/>
      <c r="E49" s="324"/>
      <c r="F49" s="324"/>
      <c r="G49" s="324"/>
      <c r="H49" s="324"/>
      <c r="I49" s="324"/>
      <c r="J49" s="324"/>
      <c r="K49" s="324"/>
      <c r="L49" s="324"/>
      <c r="M49" s="324"/>
      <c r="N49" s="324"/>
    </row>
    <row r="50" spans="1:14" ht="15.75" customHeight="1">
      <c r="A50" s="159"/>
      <c r="B50" s="159"/>
      <c r="C50" s="159"/>
      <c r="D50" s="159"/>
      <c r="E50" s="159"/>
      <c r="F50" s="159"/>
      <c r="G50" s="72">
        <f>'proje ve personel bilgileri'!$B$11</f>
        <v>1</v>
      </c>
      <c r="H50" s="163" t="s">
        <v>235</v>
      </c>
      <c r="I50" s="159"/>
      <c r="J50" s="159"/>
      <c r="K50" s="159"/>
      <c r="L50" s="159"/>
      <c r="M50" s="159"/>
      <c r="N50" s="159"/>
    </row>
    <row r="52" spans="1:14" ht="15.75" customHeight="1">
      <c r="A52" s="163" t="s">
        <v>148</v>
      </c>
      <c r="B52" s="164"/>
      <c r="C52" s="164"/>
      <c r="D52" s="164"/>
      <c r="E52" s="164"/>
      <c r="F52" s="164"/>
      <c r="G52" s="164"/>
      <c r="H52" s="164"/>
      <c r="I52" s="164"/>
      <c r="J52" s="164"/>
      <c r="K52" s="164"/>
      <c r="L52" s="164"/>
      <c r="M52" s="164"/>
      <c r="N52" s="162" t="s">
        <v>163</v>
      </c>
    </row>
    <row r="53" spans="1:14" ht="15.75" customHeight="1">
      <c r="A53" s="327" t="s">
        <v>2</v>
      </c>
      <c r="B53" s="328"/>
      <c r="C53" s="454">
        <f>'proje ve personel bilgileri'!$B$2</f>
        <v>0</v>
      </c>
      <c r="D53" s="455"/>
      <c r="E53" s="455"/>
      <c r="F53" s="455"/>
      <c r="G53" s="455"/>
      <c r="H53" s="455"/>
      <c r="I53" s="455"/>
      <c r="J53" s="455"/>
      <c r="K53" s="455"/>
      <c r="L53" s="455"/>
      <c r="M53" s="455"/>
      <c r="N53" s="456"/>
    </row>
    <row r="54" spans="1:14" ht="15.75" customHeight="1">
      <c r="A54" s="327" t="s">
        <v>138</v>
      </c>
      <c r="B54" s="328"/>
      <c r="C54" s="454">
        <f>'proje ve personel bilgileri'!$B$3</f>
        <v>0</v>
      </c>
      <c r="D54" s="455"/>
      <c r="E54" s="455"/>
      <c r="F54" s="455"/>
      <c r="G54" s="455"/>
      <c r="H54" s="455"/>
      <c r="I54" s="455"/>
      <c r="J54" s="455"/>
      <c r="K54" s="455"/>
      <c r="L54" s="455"/>
      <c r="M54" s="455"/>
      <c r="N54" s="456"/>
    </row>
    <row r="55" spans="1:14" ht="60" customHeight="1">
      <c r="A55" s="184" t="s">
        <v>51</v>
      </c>
      <c r="B55" s="185" t="s">
        <v>164</v>
      </c>
      <c r="C55" s="186" t="s">
        <v>165</v>
      </c>
      <c r="D55" s="186" t="s">
        <v>166</v>
      </c>
      <c r="E55" s="166" t="s">
        <v>167</v>
      </c>
      <c r="F55" s="468" t="s">
        <v>153</v>
      </c>
      <c r="G55" s="469"/>
      <c r="H55" s="469"/>
      <c r="I55" s="469"/>
      <c r="J55" s="470"/>
      <c r="K55" s="168" t="s">
        <v>154</v>
      </c>
      <c r="L55" s="168" t="s">
        <v>155</v>
      </c>
      <c r="M55" s="168" t="s">
        <v>156</v>
      </c>
      <c r="N55" s="169" t="s">
        <v>157</v>
      </c>
    </row>
    <row r="56" spans="1:16" ht="22.5" customHeight="1">
      <c r="A56" s="187">
        <v>21</v>
      </c>
      <c r="B56" s="188"/>
      <c r="C56" s="241"/>
      <c r="D56" s="241"/>
      <c r="E56" s="222"/>
      <c r="F56" s="457"/>
      <c r="G56" s="458"/>
      <c r="H56" s="458"/>
      <c r="I56" s="458"/>
      <c r="J56" s="459"/>
      <c r="K56" s="189"/>
      <c r="L56" s="189"/>
      <c r="M56" s="190"/>
      <c r="N56" s="191"/>
      <c r="O56" s="37" t="str">
        <f aca="true" t="shared" si="4" ref="O56:O65">IF(M56&lt;&gt;0,(IF(N56=0,"KDV'li Tutar Zorunlu"," "))," ")</f>
        <v> </v>
      </c>
      <c r="P56" s="37" t="str">
        <f aca="true" t="shared" si="5" ref="P56:P65">IF(M56&lt;&gt;0,(IF(K56=0,"Tarih Numara Zorunlu"," "))," ")</f>
        <v> </v>
      </c>
    </row>
    <row r="57" spans="1:16" ht="22.5" customHeight="1">
      <c r="A57" s="187">
        <v>22</v>
      </c>
      <c r="B57" s="188"/>
      <c r="C57" s="241"/>
      <c r="D57" s="241"/>
      <c r="E57" s="222"/>
      <c r="F57" s="457"/>
      <c r="G57" s="458"/>
      <c r="H57" s="458"/>
      <c r="I57" s="458"/>
      <c r="J57" s="459"/>
      <c r="K57" s="189"/>
      <c r="L57" s="189"/>
      <c r="M57" s="190"/>
      <c r="N57" s="191"/>
      <c r="O57" s="37" t="str">
        <f t="shared" si="4"/>
        <v> </v>
      </c>
      <c r="P57" s="37" t="str">
        <f t="shared" si="5"/>
        <v> </v>
      </c>
    </row>
    <row r="58" spans="1:16" ht="22.5" customHeight="1">
      <c r="A58" s="187">
        <v>23</v>
      </c>
      <c r="B58" s="188"/>
      <c r="C58" s="241"/>
      <c r="D58" s="241"/>
      <c r="E58" s="222"/>
      <c r="F58" s="457"/>
      <c r="G58" s="458"/>
      <c r="H58" s="458"/>
      <c r="I58" s="458"/>
      <c r="J58" s="459"/>
      <c r="K58" s="189"/>
      <c r="L58" s="189"/>
      <c r="M58" s="190"/>
      <c r="N58" s="191"/>
      <c r="O58" s="37" t="str">
        <f t="shared" si="4"/>
        <v> </v>
      </c>
      <c r="P58" s="37" t="str">
        <f t="shared" si="5"/>
        <v> </v>
      </c>
    </row>
    <row r="59" spans="1:16" ht="22.5" customHeight="1">
      <c r="A59" s="187">
        <v>24</v>
      </c>
      <c r="B59" s="188"/>
      <c r="C59" s="241"/>
      <c r="D59" s="241"/>
      <c r="E59" s="222"/>
      <c r="F59" s="457"/>
      <c r="G59" s="458"/>
      <c r="H59" s="458"/>
      <c r="I59" s="458"/>
      <c r="J59" s="459"/>
      <c r="K59" s="192"/>
      <c r="L59" s="192"/>
      <c r="M59" s="193"/>
      <c r="N59" s="191"/>
      <c r="O59" s="37" t="str">
        <f t="shared" si="4"/>
        <v> </v>
      </c>
      <c r="P59" s="37" t="str">
        <f t="shared" si="5"/>
        <v> </v>
      </c>
    </row>
    <row r="60" spans="1:16" ht="22.5" customHeight="1">
      <c r="A60" s="187">
        <v>25</v>
      </c>
      <c r="B60" s="188"/>
      <c r="C60" s="241"/>
      <c r="D60" s="241"/>
      <c r="E60" s="222"/>
      <c r="F60" s="457"/>
      <c r="G60" s="458"/>
      <c r="H60" s="458"/>
      <c r="I60" s="458"/>
      <c r="J60" s="459"/>
      <c r="K60" s="192"/>
      <c r="L60" s="192"/>
      <c r="M60" s="193"/>
      <c r="N60" s="191"/>
      <c r="O60" s="37" t="str">
        <f t="shared" si="4"/>
        <v> </v>
      </c>
      <c r="P60" s="37" t="str">
        <f t="shared" si="5"/>
        <v> </v>
      </c>
    </row>
    <row r="61" spans="1:16" ht="22.5" customHeight="1">
      <c r="A61" s="187">
        <v>26</v>
      </c>
      <c r="B61" s="188"/>
      <c r="C61" s="241"/>
      <c r="D61" s="241"/>
      <c r="E61" s="222"/>
      <c r="F61" s="457"/>
      <c r="G61" s="458"/>
      <c r="H61" s="458"/>
      <c r="I61" s="458"/>
      <c r="J61" s="459"/>
      <c r="K61" s="192"/>
      <c r="L61" s="192"/>
      <c r="M61" s="193"/>
      <c r="N61" s="191"/>
      <c r="O61" s="37" t="str">
        <f t="shared" si="4"/>
        <v> </v>
      </c>
      <c r="P61" s="37" t="str">
        <f t="shared" si="5"/>
        <v> </v>
      </c>
    </row>
    <row r="62" spans="1:16" ht="22.5" customHeight="1">
      <c r="A62" s="187">
        <v>27</v>
      </c>
      <c r="B62" s="194"/>
      <c r="C62" s="242"/>
      <c r="D62" s="242"/>
      <c r="E62" s="243"/>
      <c r="F62" s="457"/>
      <c r="G62" s="458"/>
      <c r="H62" s="458"/>
      <c r="I62" s="458"/>
      <c r="J62" s="459"/>
      <c r="K62" s="192"/>
      <c r="L62" s="192"/>
      <c r="M62" s="193"/>
      <c r="N62" s="191"/>
      <c r="O62" s="37" t="str">
        <f t="shared" si="4"/>
        <v> </v>
      </c>
      <c r="P62" s="37" t="str">
        <f t="shared" si="5"/>
        <v> </v>
      </c>
    </row>
    <row r="63" spans="1:16" ht="22.5" customHeight="1">
      <c r="A63" s="187">
        <v>28</v>
      </c>
      <c r="B63" s="194"/>
      <c r="C63" s="242"/>
      <c r="D63" s="242"/>
      <c r="E63" s="243"/>
      <c r="F63" s="457"/>
      <c r="G63" s="458"/>
      <c r="H63" s="458"/>
      <c r="I63" s="458"/>
      <c r="J63" s="459"/>
      <c r="K63" s="192"/>
      <c r="L63" s="192"/>
      <c r="M63" s="193"/>
      <c r="N63" s="191"/>
      <c r="O63" s="37" t="str">
        <f t="shared" si="4"/>
        <v> </v>
      </c>
      <c r="P63" s="37" t="str">
        <f t="shared" si="5"/>
        <v> </v>
      </c>
    </row>
    <row r="64" spans="1:16" ht="22.5" customHeight="1">
      <c r="A64" s="187">
        <v>29</v>
      </c>
      <c r="B64" s="194"/>
      <c r="C64" s="242"/>
      <c r="D64" s="242"/>
      <c r="E64" s="243"/>
      <c r="F64" s="457"/>
      <c r="G64" s="458"/>
      <c r="H64" s="458"/>
      <c r="I64" s="458"/>
      <c r="J64" s="459"/>
      <c r="K64" s="192"/>
      <c r="L64" s="192"/>
      <c r="M64" s="193"/>
      <c r="N64" s="191"/>
      <c r="O64" s="37" t="str">
        <f t="shared" si="4"/>
        <v> </v>
      </c>
      <c r="P64" s="37" t="str">
        <f t="shared" si="5"/>
        <v> </v>
      </c>
    </row>
    <row r="65" spans="1:16" ht="22.5" customHeight="1">
      <c r="A65" s="187">
        <v>30</v>
      </c>
      <c r="B65" s="194"/>
      <c r="C65" s="242"/>
      <c r="D65" s="242"/>
      <c r="E65" s="243"/>
      <c r="F65" s="457"/>
      <c r="G65" s="458"/>
      <c r="H65" s="458"/>
      <c r="I65" s="458"/>
      <c r="J65" s="459"/>
      <c r="K65" s="192"/>
      <c r="L65" s="192"/>
      <c r="M65" s="193"/>
      <c r="N65" s="191"/>
      <c r="O65" s="37" t="str">
        <f t="shared" si="4"/>
        <v> </v>
      </c>
      <c r="P65" s="37" t="str">
        <f t="shared" si="5"/>
        <v> </v>
      </c>
    </row>
    <row r="66" spans="1:14" ht="15.75" customHeight="1">
      <c r="A66" s="3" t="s">
        <v>170</v>
      </c>
      <c r="L66" s="180" t="s">
        <v>135</v>
      </c>
      <c r="M66" s="183">
        <f>SUM(M56:M65)+M42</f>
        <v>0</v>
      </c>
      <c r="N66" s="181"/>
    </row>
    <row r="67" ht="15" customHeight="1">
      <c r="A67" s="182" t="s">
        <v>171</v>
      </c>
    </row>
    <row r="68" ht="15" customHeight="1">
      <c r="A68" s="182"/>
    </row>
    <row r="69" spans="1:14" ht="15" customHeight="1">
      <c r="A69" s="394" t="s">
        <v>125</v>
      </c>
      <c r="B69" s="394"/>
      <c r="C69" s="394"/>
      <c r="D69" s="394"/>
      <c r="E69" s="394"/>
      <c r="F69" s="394"/>
      <c r="G69" s="394"/>
      <c r="H69" s="394"/>
      <c r="I69" s="394"/>
      <c r="J69" s="394"/>
      <c r="K69" s="394"/>
      <c r="L69" s="394"/>
      <c r="M69" s="394"/>
      <c r="N69" s="394"/>
    </row>
    <row r="70" spans="1:11" ht="15" customHeight="1">
      <c r="A70" s="215"/>
      <c r="B70" s="215"/>
      <c r="C70" s="215"/>
      <c r="D70" s="215"/>
      <c r="E70" s="215"/>
      <c r="F70" s="215"/>
      <c r="G70" s="215"/>
      <c r="H70" s="215"/>
      <c r="I70" s="215"/>
      <c r="J70" s="215"/>
      <c r="K70" s="215"/>
    </row>
    <row r="71" spans="1:13" ht="15" customHeight="1">
      <c r="A71" s="218" t="s">
        <v>65</v>
      </c>
      <c r="F71" s="218" t="s">
        <v>66</v>
      </c>
      <c r="I71" s="218" t="s">
        <v>67</v>
      </c>
      <c r="L71" s="70" t="s">
        <v>82</v>
      </c>
      <c r="M71" s="70"/>
    </row>
    <row r="72" spans="1:13" ht="15" customHeight="1">
      <c r="A72" s="218"/>
      <c r="F72" s="218"/>
      <c r="I72" s="218"/>
      <c r="L72" s="70"/>
      <c r="M72" s="70"/>
    </row>
    <row r="73" spans="1:14" ht="15.75" customHeight="1">
      <c r="A73" s="324" t="s">
        <v>162</v>
      </c>
      <c r="B73" s="324"/>
      <c r="C73" s="324"/>
      <c r="D73" s="324"/>
      <c r="E73" s="324"/>
      <c r="F73" s="324"/>
      <c r="G73" s="324"/>
      <c r="H73" s="324"/>
      <c r="I73" s="324"/>
      <c r="J73" s="324"/>
      <c r="K73" s="324"/>
      <c r="L73" s="324"/>
      <c r="M73" s="324"/>
      <c r="N73" s="324"/>
    </row>
    <row r="74" spans="1:14" ht="15.75" customHeight="1">
      <c r="A74" s="159"/>
      <c r="B74" s="159"/>
      <c r="C74" s="159"/>
      <c r="D74" s="159"/>
      <c r="E74" s="159"/>
      <c r="F74" s="159"/>
      <c r="G74" s="72">
        <f>'proje ve personel bilgileri'!$B$11</f>
        <v>1</v>
      </c>
      <c r="H74" s="163" t="s">
        <v>235</v>
      </c>
      <c r="I74" s="159"/>
      <c r="J74" s="159"/>
      <c r="K74" s="159"/>
      <c r="L74" s="159"/>
      <c r="M74" s="159"/>
      <c r="N74" s="159"/>
    </row>
    <row r="76" spans="1:14" ht="15.75" customHeight="1">
      <c r="A76" s="163" t="s">
        <v>148</v>
      </c>
      <c r="B76" s="164"/>
      <c r="C76" s="164"/>
      <c r="D76" s="164"/>
      <c r="E76" s="164"/>
      <c r="F76" s="164"/>
      <c r="G76" s="164"/>
      <c r="H76" s="164"/>
      <c r="I76" s="164"/>
      <c r="J76" s="164"/>
      <c r="K76" s="164"/>
      <c r="L76" s="164"/>
      <c r="M76" s="164"/>
      <c r="N76" s="162" t="s">
        <v>163</v>
      </c>
    </row>
    <row r="77" spans="1:14" ht="15.75" customHeight="1">
      <c r="A77" s="327" t="s">
        <v>2</v>
      </c>
      <c r="B77" s="328"/>
      <c r="C77" s="454">
        <f>'proje ve personel bilgileri'!$B$2</f>
        <v>0</v>
      </c>
      <c r="D77" s="455"/>
      <c r="E77" s="455"/>
      <c r="F77" s="455"/>
      <c r="G77" s="455"/>
      <c r="H77" s="455"/>
      <c r="I77" s="455"/>
      <c r="J77" s="455"/>
      <c r="K77" s="455"/>
      <c r="L77" s="455"/>
      <c r="M77" s="455"/>
      <c r="N77" s="456"/>
    </row>
    <row r="78" spans="1:14" ht="15.75" customHeight="1">
      <c r="A78" s="327" t="s">
        <v>138</v>
      </c>
      <c r="B78" s="328"/>
      <c r="C78" s="454">
        <f>'proje ve personel bilgileri'!$B$3</f>
        <v>0</v>
      </c>
      <c r="D78" s="455"/>
      <c r="E78" s="455"/>
      <c r="F78" s="455"/>
      <c r="G78" s="455"/>
      <c r="H78" s="455"/>
      <c r="I78" s="455"/>
      <c r="J78" s="455"/>
      <c r="K78" s="455"/>
      <c r="L78" s="455"/>
      <c r="M78" s="455"/>
      <c r="N78" s="456"/>
    </row>
    <row r="79" spans="1:14" ht="60" customHeight="1">
      <c r="A79" s="184" t="s">
        <v>51</v>
      </c>
      <c r="B79" s="185" t="s">
        <v>164</v>
      </c>
      <c r="C79" s="186" t="s">
        <v>165</v>
      </c>
      <c r="D79" s="186" t="s">
        <v>166</v>
      </c>
      <c r="E79" s="166" t="s">
        <v>167</v>
      </c>
      <c r="F79" s="468" t="s">
        <v>153</v>
      </c>
      <c r="G79" s="469"/>
      <c r="H79" s="469"/>
      <c r="I79" s="469"/>
      <c r="J79" s="470"/>
      <c r="K79" s="168" t="s">
        <v>154</v>
      </c>
      <c r="L79" s="168" t="s">
        <v>155</v>
      </c>
      <c r="M79" s="168" t="s">
        <v>156</v>
      </c>
      <c r="N79" s="169" t="s">
        <v>157</v>
      </c>
    </row>
    <row r="80" spans="1:16" ht="22.5" customHeight="1">
      <c r="A80" s="187">
        <v>31</v>
      </c>
      <c r="B80" s="188"/>
      <c r="C80" s="241"/>
      <c r="D80" s="241"/>
      <c r="E80" s="222"/>
      <c r="F80" s="457"/>
      <c r="G80" s="458"/>
      <c r="H80" s="458"/>
      <c r="I80" s="458"/>
      <c r="J80" s="459"/>
      <c r="K80" s="189"/>
      <c r="L80" s="189"/>
      <c r="M80" s="190"/>
      <c r="N80" s="191"/>
      <c r="O80" s="37" t="str">
        <f aca="true" t="shared" si="6" ref="O80:O89">IF(M80&lt;&gt;0,(IF(N80=0,"KDV'li Tutar Zorunlu"," "))," ")</f>
        <v> </v>
      </c>
      <c r="P80" s="37" t="str">
        <f aca="true" t="shared" si="7" ref="P80:P89">IF(M80&lt;&gt;0,(IF(K80=0,"Tarih Numara Zorunlu"," "))," ")</f>
        <v> </v>
      </c>
    </row>
    <row r="81" spans="1:16" ht="22.5" customHeight="1">
      <c r="A81" s="187">
        <v>32</v>
      </c>
      <c r="B81" s="188"/>
      <c r="C81" s="241"/>
      <c r="D81" s="241"/>
      <c r="E81" s="222"/>
      <c r="F81" s="457"/>
      <c r="G81" s="458"/>
      <c r="H81" s="458"/>
      <c r="I81" s="458"/>
      <c r="J81" s="459"/>
      <c r="K81" s="189"/>
      <c r="L81" s="189"/>
      <c r="M81" s="190"/>
      <c r="N81" s="191"/>
      <c r="O81" s="37" t="str">
        <f t="shared" si="6"/>
        <v> </v>
      </c>
      <c r="P81" s="37" t="str">
        <f t="shared" si="7"/>
        <v> </v>
      </c>
    </row>
    <row r="82" spans="1:16" ht="22.5" customHeight="1">
      <c r="A82" s="187">
        <v>33</v>
      </c>
      <c r="B82" s="188"/>
      <c r="C82" s="241"/>
      <c r="D82" s="241"/>
      <c r="E82" s="222"/>
      <c r="F82" s="457"/>
      <c r="G82" s="458"/>
      <c r="H82" s="458"/>
      <c r="I82" s="458"/>
      <c r="J82" s="459"/>
      <c r="K82" s="189"/>
      <c r="L82" s="189"/>
      <c r="M82" s="190"/>
      <c r="N82" s="191"/>
      <c r="O82" s="37" t="str">
        <f t="shared" si="6"/>
        <v> </v>
      </c>
      <c r="P82" s="37" t="str">
        <f t="shared" si="7"/>
        <v> </v>
      </c>
    </row>
    <row r="83" spans="1:16" ht="22.5" customHeight="1">
      <c r="A83" s="187">
        <v>34</v>
      </c>
      <c r="B83" s="188"/>
      <c r="C83" s="241"/>
      <c r="D83" s="241"/>
      <c r="E83" s="222"/>
      <c r="F83" s="457"/>
      <c r="G83" s="458"/>
      <c r="H83" s="458"/>
      <c r="I83" s="458"/>
      <c r="J83" s="459"/>
      <c r="K83" s="192"/>
      <c r="L83" s="192"/>
      <c r="M83" s="193"/>
      <c r="N83" s="191"/>
      <c r="O83" s="37" t="str">
        <f t="shared" si="6"/>
        <v> </v>
      </c>
      <c r="P83" s="37" t="str">
        <f t="shared" si="7"/>
        <v> </v>
      </c>
    </row>
    <row r="84" spans="1:16" ht="22.5" customHeight="1">
      <c r="A84" s="187">
        <v>35</v>
      </c>
      <c r="B84" s="188"/>
      <c r="C84" s="241"/>
      <c r="D84" s="241"/>
      <c r="E84" s="222"/>
      <c r="F84" s="457"/>
      <c r="G84" s="458"/>
      <c r="H84" s="458"/>
      <c r="I84" s="458"/>
      <c r="J84" s="459"/>
      <c r="K84" s="192"/>
      <c r="L84" s="192"/>
      <c r="M84" s="193"/>
      <c r="N84" s="191"/>
      <c r="O84" s="37" t="str">
        <f t="shared" si="6"/>
        <v> </v>
      </c>
      <c r="P84" s="37" t="str">
        <f t="shared" si="7"/>
        <v> </v>
      </c>
    </row>
    <row r="85" spans="1:16" ht="22.5" customHeight="1">
      <c r="A85" s="187">
        <v>36</v>
      </c>
      <c r="B85" s="188"/>
      <c r="C85" s="241"/>
      <c r="D85" s="241"/>
      <c r="E85" s="222"/>
      <c r="F85" s="457"/>
      <c r="G85" s="458"/>
      <c r="H85" s="458"/>
      <c r="I85" s="458"/>
      <c r="J85" s="459"/>
      <c r="K85" s="192"/>
      <c r="L85" s="192"/>
      <c r="M85" s="193"/>
      <c r="N85" s="191"/>
      <c r="O85" s="37" t="str">
        <f t="shared" si="6"/>
        <v> </v>
      </c>
      <c r="P85" s="37" t="str">
        <f t="shared" si="7"/>
        <v> </v>
      </c>
    </row>
    <row r="86" spans="1:16" ht="22.5" customHeight="1">
      <c r="A86" s="187">
        <v>37</v>
      </c>
      <c r="B86" s="194"/>
      <c r="C86" s="242"/>
      <c r="D86" s="242"/>
      <c r="E86" s="243"/>
      <c r="F86" s="457"/>
      <c r="G86" s="458"/>
      <c r="H86" s="458"/>
      <c r="I86" s="458"/>
      <c r="J86" s="459"/>
      <c r="K86" s="192"/>
      <c r="L86" s="192"/>
      <c r="M86" s="193"/>
      <c r="N86" s="191"/>
      <c r="O86" s="37" t="str">
        <f t="shared" si="6"/>
        <v> </v>
      </c>
      <c r="P86" s="37" t="str">
        <f t="shared" si="7"/>
        <v> </v>
      </c>
    </row>
    <row r="87" spans="1:16" ht="22.5" customHeight="1">
      <c r="A87" s="187">
        <v>38</v>
      </c>
      <c r="B87" s="194"/>
      <c r="C87" s="242"/>
      <c r="D87" s="242"/>
      <c r="E87" s="243"/>
      <c r="F87" s="457"/>
      <c r="G87" s="458"/>
      <c r="H87" s="458"/>
      <c r="I87" s="458"/>
      <c r="J87" s="459"/>
      <c r="K87" s="192"/>
      <c r="L87" s="192"/>
      <c r="M87" s="193"/>
      <c r="N87" s="191"/>
      <c r="O87" s="37" t="str">
        <f t="shared" si="6"/>
        <v> </v>
      </c>
      <c r="P87" s="37" t="str">
        <f t="shared" si="7"/>
        <v> </v>
      </c>
    </row>
    <row r="88" spans="1:16" ht="22.5" customHeight="1">
      <c r="A88" s="187">
        <v>39</v>
      </c>
      <c r="B88" s="194"/>
      <c r="C88" s="242"/>
      <c r="D88" s="242"/>
      <c r="E88" s="243"/>
      <c r="F88" s="457"/>
      <c r="G88" s="458"/>
      <c r="H88" s="458"/>
      <c r="I88" s="458"/>
      <c r="J88" s="459"/>
      <c r="K88" s="192"/>
      <c r="L88" s="192"/>
      <c r="M88" s="193"/>
      <c r="N88" s="191"/>
      <c r="O88" s="37" t="str">
        <f t="shared" si="6"/>
        <v> </v>
      </c>
      <c r="P88" s="37" t="str">
        <f t="shared" si="7"/>
        <v> </v>
      </c>
    </row>
    <row r="89" spans="1:16" ht="22.5" customHeight="1">
      <c r="A89" s="187">
        <v>40</v>
      </c>
      <c r="B89" s="194"/>
      <c r="C89" s="242"/>
      <c r="D89" s="242"/>
      <c r="E89" s="243"/>
      <c r="F89" s="457"/>
      <c r="G89" s="458"/>
      <c r="H89" s="458"/>
      <c r="I89" s="458"/>
      <c r="J89" s="459"/>
      <c r="K89" s="192"/>
      <c r="L89" s="192"/>
      <c r="M89" s="193"/>
      <c r="N89" s="191"/>
      <c r="O89" s="37" t="str">
        <f t="shared" si="6"/>
        <v> </v>
      </c>
      <c r="P89" s="37" t="str">
        <f t="shared" si="7"/>
        <v> </v>
      </c>
    </row>
    <row r="90" spans="1:14" ht="15.75" customHeight="1">
      <c r="A90" s="3" t="s">
        <v>170</v>
      </c>
      <c r="L90" s="180" t="s">
        <v>135</v>
      </c>
      <c r="M90" s="183">
        <f>SUM(M80:M89)+M66</f>
        <v>0</v>
      </c>
      <c r="N90" s="181"/>
    </row>
    <row r="91" ht="15" customHeight="1">
      <c r="A91" s="182" t="s">
        <v>169</v>
      </c>
    </row>
    <row r="92" ht="15" customHeight="1">
      <c r="A92" s="182"/>
    </row>
    <row r="93" spans="1:14" ht="15" customHeight="1">
      <c r="A93" s="394" t="s">
        <v>125</v>
      </c>
      <c r="B93" s="394"/>
      <c r="C93" s="394"/>
      <c r="D93" s="394"/>
      <c r="E93" s="394"/>
      <c r="F93" s="394"/>
      <c r="G93" s="394"/>
      <c r="H93" s="394"/>
      <c r="I93" s="394"/>
      <c r="J93" s="394"/>
      <c r="K93" s="394"/>
      <c r="L93" s="394"/>
      <c r="M93" s="394"/>
      <c r="N93" s="394"/>
    </row>
    <row r="94" spans="1:11" ht="15" customHeight="1">
      <c r="A94" s="215"/>
      <c r="B94" s="215"/>
      <c r="C94" s="215"/>
      <c r="D94" s="215"/>
      <c r="E94" s="215"/>
      <c r="F94" s="215"/>
      <c r="G94" s="215"/>
      <c r="H94" s="215"/>
      <c r="I94" s="215"/>
      <c r="J94" s="215"/>
      <c r="K94" s="215"/>
    </row>
    <row r="95" spans="1:13" ht="15" customHeight="1">
      <c r="A95" s="218" t="s">
        <v>65</v>
      </c>
      <c r="F95" s="218" t="s">
        <v>66</v>
      </c>
      <c r="I95" s="218" t="s">
        <v>67</v>
      </c>
      <c r="L95" s="70" t="s">
        <v>82</v>
      </c>
      <c r="M95" s="70"/>
    </row>
    <row r="97" spans="1:14" ht="15.75" customHeight="1">
      <c r="A97" s="324" t="s">
        <v>162</v>
      </c>
      <c r="B97" s="324"/>
      <c r="C97" s="324"/>
      <c r="D97" s="324"/>
      <c r="E97" s="324"/>
      <c r="F97" s="324"/>
      <c r="G97" s="324"/>
      <c r="H97" s="324"/>
      <c r="I97" s="324"/>
      <c r="J97" s="324"/>
      <c r="K97" s="324"/>
      <c r="L97" s="324"/>
      <c r="M97" s="324"/>
      <c r="N97" s="324"/>
    </row>
    <row r="98" spans="1:14" ht="15.75" customHeight="1">
      <c r="A98" s="159"/>
      <c r="B98" s="159"/>
      <c r="C98" s="159"/>
      <c r="D98" s="159"/>
      <c r="E98" s="159"/>
      <c r="F98" s="159"/>
      <c r="G98" s="72">
        <f>'proje ve personel bilgileri'!$B$11</f>
        <v>1</v>
      </c>
      <c r="H98" s="163" t="s">
        <v>235</v>
      </c>
      <c r="I98" s="159"/>
      <c r="J98" s="159"/>
      <c r="K98" s="159"/>
      <c r="L98" s="159"/>
      <c r="M98" s="159"/>
      <c r="N98" s="159"/>
    </row>
    <row r="100" spans="1:14" ht="15.75" customHeight="1">
      <c r="A100" s="163" t="s">
        <v>148</v>
      </c>
      <c r="B100" s="164"/>
      <c r="C100" s="164"/>
      <c r="D100" s="164"/>
      <c r="E100" s="164"/>
      <c r="F100" s="164"/>
      <c r="G100" s="164"/>
      <c r="H100" s="164"/>
      <c r="I100" s="164"/>
      <c r="J100" s="164"/>
      <c r="K100" s="164"/>
      <c r="L100" s="164"/>
      <c r="M100" s="164"/>
      <c r="N100" s="162" t="s">
        <v>163</v>
      </c>
    </row>
    <row r="101" spans="1:14" ht="15.75" customHeight="1">
      <c r="A101" s="327" t="s">
        <v>2</v>
      </c>
      <c r="B101" s="328"/>
      <c r="C101" s="454">
        <f>'proje ve personel bilgileri'!$B$2</f>
        <v>0</v>
      </c>
      <c r="D101" s="455"/>
      <c r="E101" s="455"/>
      <c r="F101" s="455"/>
      <c r="G101" s="455"/>
      <c r="H101" s="455"/>
      <c r="I101" s="455"/>
      <c r="J101" s="455"/>
      <c r="K101" s="455"/>
      <c r="L101" s="455"/>
      <c r="M101" s="455"/>
      <c r="N101" s="456"/>
    </row>
    <row r="102" spans="1:14" ht="15.75" customHeight="1">
      <c r="A102" s="327" t="s">
        <v>138</v>
      </c>
      <c r="B102" s="328"/>
      <c r="C102" s="454">
        <f>'proje ve personel bilgileri'!$B$3</f>
        <v>0</v>
      </c>
      <c r="D102" s="455"/>
      <c r="E102" s="455"/>
      <c r="F102" s="455"/>
      <c r="G102" s="455"/>
      <c r="H102" s="455"/>
      <c r="I102" s="455"/>
      <c r="J102" s="455"/>
      <c r="K102" s="455"/>
      <c r="L102" s="455"/>
      <c r="M102" s="455"/>
      <c r="N102" s="456"/>
    </row>
    <row r="103" spans="1:14" ht="60" customHeight="1">
      <c r="A103" s="184" t="s">
        <v>51</v>
      </c>
      <c r="B103" s="185" t="s">
        <v>164</v>
      </c>
      <c r="C103" s="186" t="s">
        <v>165</v>
      </c>
      <c r="D103" s="186" t="s">
        <v>166</v>
      </c>
      <c r="E103" s="166" t="s">
        <v>167</v>
      </c>
      <c r="F103" s="468" t="s">
        <v>153</v>
      </c>
      <c r="G103" s="469"/>
      <c r="H103" s="469"/>
      <c r="I103" s="469"/>
      <c r="J103" s="470"/>
      <c r="K103" s="168" t="s">
        <v>154</v>
      </c>
      <c r="L103" s="168" t="s">
        <v>155</v>
      </c>
      <c r="M103" s="168" t="s">
        <v>156</v>
      </c>
      <c r="N103" s="169" t="s">
        <v>157</v>
      </c>
    </row>
    <row r="104" spans="1:16" ht="22.5" customHeight="1">
      <c r="A104" s="187">
        <v>41</v>
      </c>
      <c r="B104" s="188"/>
      <c r="C104" s="241"/>
      <c r="D104" s="241"/>
      <c r="E104" s="222"/>
      <c r="F104" s="457"/>
      <c r="G104" s="458"/>
      <c r="H104" s="458"/>
      <c r="I104" s="458"/>
      <c r="J104" s="459"/>
      <c r="K104" s="189"/>
      <c r="L104" s="189"/>
      <c r="M104" s="190"/>
      <c r="N104" s="191"/>
      <c r="O104" s="37" t="str">
        <f aca="true" t="shared" si="8" ref="O104:O113">IF(M104&lt;&gt;0,(IF(N104=0,"KDV'li Tutar Zorunlu"," "))," ")</f>
        <v> </v>
      </c>
      <c r="P104" s="37" t="str">
        <f aca="true" t="shared" si="9" ref="P104:P113">IF(M104&lt;&gt;0,(IF(K104=0,"Tarih Numara Zorunlu"," "))," ")</f>
        <v> </v>
      </c>
    </row>
    <row r="105" spans="1:16" ht="22.5" customHeight="1">
      <c r="A105" s="187">
        <v>42</v>
      </c>
      <c r="B105" s="188"/>
      <c r="C105" s="241"/>
      <c r="D105" s="241"/>
      <c r="E105" s="222"/>
      <c r="F105" s="457"/>
      <c r="G105" s="458"/>
      <c r="H105" s="458"/>
      <c r="I105" s="458"/>
      <c r="J105" s="459"/>
      <c r="K105" s="189"/>
      <c r="L105" s="189"/>
      <c r="M105" s="190"/>
      <c r="N105" s="191"/>
      <c r="O105" s="37" t="str">
        <f t="shared" si="8"/>
        <v> </v>
      </c>
      <c r="P105" s="37" t="str">
        <f t="shared" si="9"/>
        <v> </v>
      </c>
    </row>
    <row r="106" spans="1:16" ht="22.5" customHeight="1">
      <c r="A106" s="187">
        <v>43</v>
      </c>
      <c r="B106" s="188"/>
      <c r="C106" s="241"/>
      <c r="D106" s="241"/>
      <c r="E106" s="222"/>
      <c r="F106" s="457"/>
      <c r="G106" s="458"/>
      <c r="H106" s="458"/>
      <c r="I106" s="458"/>
      <c r="J106" s="459"/>
      <c r="K106" s="189"/>
      <c r="L106" s="189"/>
      <c r="M106" s="190"/>
      <c r="N106" s="191"/>
      <c r="O106" s="37" t="str">
        <f t="shared" si="8"/>
        <v> </v>
      </c>
      <c r="P106" s="37" t="str">
        <f t="shared" si="9"/>
        <v> </v>
      </c>
    </row>
    <row r="107" spans="1:16" ht="22.5" customHeight="1">
      <c r="A107" s="187">
        <v>44</v>
      </c>
      <c r="B107" s="188"/>
      <c r="C107" s="241"/>
      <c r="D107" s="241"/>
      <c r="E107" s="222"/>
      <c r="F107" s="457"/>
      <c r="G107" s="458"/>
      <c r="H107" s="458"/>
      <c r="I107" s="458"/>
      <c r="J107" s="459"/>
      <c r="K107" s="192"/>
      <c r="L107" s="192"/>
      <c r="M107" s="193"/>
      <c r="N107" s="191"/>
      <c r="O107" s="37" t="str">
        <f t="shared" si="8"/>
        <v> </v>
      </c>
      <c r="P107" s="37" t="str">
        <f t="shared" si="9"/>
        <v> </v>
      </c>
    </row>
    <row r="108" spans="1:16" ht="22.5" customHeight="1">
      <c r="A108" s="187">
        <v>45</v>
      </c>
      <c r="B108" s="188"/>
      <c r="C108" s="241"/>
      <c r="D108" s="241"/>
      <c r="E108" s="222"/>
      <c r="F108" s="457"/>
      <c r="G108" s="458"/>
      <c r="H108" s="458"/>
      <c r="I108" s="458"/>
      <c r="J108" s="459"/>
      <c r="K108" s="192"/>
      <c r="L108" s="192"/>
      <c r="M108" s="193"/>
      <c r="N108" s="191"/>
      <c r="O108" s="37" t="str">
        <f t="shared" si="8"/>
        <v> </v>
      </c>
      <c r="P108" s="37" t="str">
        <f t="shared" si="9"/>
        <v> </v>
      </c>
    </row>
    <row r="109" spans="1:16" ht="22.5" customHeight="1">
      <c r="A109" s="187">
        <v>46</v>
      </c>
      <c r="B109" s="188"/>
      <c r="C109" s="241"/>
      <c r="D109" s="241"/>
      <c r="E109" s="222"/>
      <c r="F109" s="457"/>
      <c r="G109" s="458"/>
      <c r="H109" s="458"/>
      <c r="I109" s="458"/>
      <c r="J109" s="459"/>
      <c r="K109" s="192"/>
      <c r="L109" s="192"/>
      <c r="M109" s="193"/>
      <c r="N109" s="191"/>
      <c r="O109" s="37" t="str">
        <f t="shared" si="8"/>
        <v> </v>
      </c>
      <c r="P109" s="37" t="str">
        <f t="shared" si="9"/>
        <v> </v>
      </c>
    </row>
    <row r="110" spans="1:16" ht="22.5" customHeight="1">
      <c r="A110" s="187">
        <v>47</v>
      </c>
      <c r="B110" s="194"/>
      <c r="C110" s="242"/>
      <c r="D110" s="242"/>
      <c r="E110" s="243"/>
      <c r="F110" s="457"/>
      <c r="G110" s="458"/>
      <c r="H110" s="458"/>
      <c r="I110" s="458"/>
      <c r="J110" s="459"/>
      <c r="K110" s="192"/>
      <c r="L110" s="192"/>
      <c r="M110" s="193"/>
      <c r="N110" s="191"/>
      <c r="O110" s="37" t="str">
        <f t="shared" si="8"/>
        <v> </v>
      </c>
      <c r="P110" s="37" t="str">
        <f t="shared" si="9"/>
        <v> </v>
      </c>
    </row>
    <row r="111" spans="1:16" ht="22.5" customHeight="1">
      <c r="A111" s="187">
        <v>48</v>
      </c>
      <c r="B111" s="194"/>
      <c r="C111" s="242"/>
      <c r="D111" s="242"/>
      <c r="E111" s="243"/>
      <c r="F111" s="457"/>
      <c r="G111" s="458"/>
      <c r="H111" s="458"/>
      <c r="I111" s="458"/>
      <c r="J111" s="459"/>
      <c r="K111" s="192"/>
      <c r="L111" s="192"/>
      <c r="M111" s="193"/>
      <c r="N111" s="191"/>
      <c r="O111" s="37" t="str">
        <f t="shared" si="8"/>
        <v> </v>
      </c>
      <c r="P111" s="37" t="str">
        <f t="shared" si="9"/>
        <v> </v>
      </c>
    </row>
    <row r="112" spans="1:16" ht="22.5" customHeight="1">
      <c r="A112" s="187">
        <v>49</v>
      </c>
      <c r="B112" s="194"/>
      <c r="C112" s="242"/>
      <c r="D112" s="242"/>
      <c r="E112" s="243"/>
      <c r="F112" s="457"/>
      <c r="G112" s="458"/>
      <c r="H112" s="458"/>
      <c r="I112" s="458"/>
      <c r="J112" s="459"/>
      <c r="K112" s="192"/>
      <c r="L112" s="192"/>
      <c r="M112" s="193"/>
      <c r="N112" s="191"/>
      <c r="O112" s="37" t="str">
        <f t="shared" si="8"/>
        <v> </v>
      </c>
      <c r="P112" s="37" t="str">
        <f t="shared" si="9"/>
        <v> </v>
      </c>
    </row>
    <row r="113" spans="1:16" ht="22.5" customHeight="1">
      <c r="A113" s="187">
        <v>50</v>
      </c>
      <c r="B113" s="194"/>
      <c r="C113" s="242"/>
      <c r="D113" s="242"/>
      <c r="E113" s="243"/>
      <c r="F113" s="457"/>
      <c r="G113" s="458"/>
      <c r="H113" s="458"/>
      <c r="I113" s="458"/>
      <c r="J113" s="459"/>
      <c r="K113" s="192"/>
      <c r="L113" s="192"/>
      <c r="M113" s="193"/>
      <c r="N113" s="191"/>
      <c r="O113" s="37" t="str">
        <f t="shared" si="8"/>
        <v> </v>
      </c>
      <c r="P113" s="37" t="str">
        <f t="shared" si="9"/>
        <v> </v>
      </c>
    </row>
    <row r="114" spans="1:14" ht="15.75" customHeight="1">
      <c r="A114" s="3" t="s">
        <v>170</v>
      </c>
      <c r="L114" s="180" t="s">
        <v>135</v>
      </c>
      <c r="M114" s="183">
        <f>SUM(M104:M113)+M90</f>
        <v>0</v>
      </c>
      <c r="N114" s="181"/>
    </row>
    <row r="115" ht="15" customHeight="1">
      <c r="A115" s="182" t="s">
        <v>169</v>
      </c>
    </row>
    <row r="116" ht="15" customHeight="1">
      <c r="A116" s="182"/>
    </row>
    <row r="117" spans="1:14" ht="15" customHeight="1">
      <c r="A117" s="394" t="s">
        <v>125</v>
      </c>
      <c r="B117" s="394"/>
      <c r="C117" s="394"/>
      <c r="D117" s="394"/>
      <c r="E117" s="394"/>
      <c r="F117" s="394"/>
      <c r="G117" s="394"/>
      <c r="H117" s="394"/>
      <c r="I117" s="394"/>
      <c r="J117" s="394"/>
      <c r="K117" s="394"/>
      <c r="L117" s="394"/>
      <c r="M117" s="394"/>
      <c r="N117" s="394"/>
    </row>
    <row r="118" spans="1:11" ht="15" customHeight="1">
      <c r="A118" s="215"/>
      <c r="B118" s="215"/>
      <c r="C118" s="215"/>
      <c r="D118" s="215"/>
      <c r="E118" s="215"/>
      <c r="F118" s="215"/>
      <c r="G118" s="215"/>
      <c r="H118" s="215"/>
      <c r="I118" s="215"/>
      <c r="J118" s="215"/>
      <c r="K118" s="215"/>
    </row>
    <row r="119" spans="1:13" ht="15" customHeight="1">
      <c r="A119" s="218" t="s">
        <v>65</v>
      </c>
      <c r="F119" s="218" t="s">
        <v>66</v>
      </c>
      <c r="I119" s="218" t="s">
        <v>67</v>
      </c>
      <c r="L119" s="70" t="s">
        <v>82</v>
      </c>
      <c r="M119" s="70"/>
    </row>
    <row r="121" spans="1:14" ht="15.75" customHeight="1">
      <c r="A121" s="324" t="s">
        <v>162</v>
      </c>
      <c r="B121" s="324"/>
      <c r="C121" s="324"/>
      <c r="D121" s="324"/>
      <c r="E121" s="324"/>
      <c r="F121" s="324"/>
      <c r="G121" s="324"/>
      <c r="H121" s="324"/>
      <c r="I121" s="324"/>
      <c r="J121" s="324"/>
      <c r="K121" s="324"/>
      <c r="L121" s="324"/>
      <c r="M121" s="324"/>
      <c r="N121" s="324"/>
    </row>
    <row r="122" spans="1:14" ht="15.75" customHeight="1">
      <c r="A122" s="159"/>
      <c r="B122" s="159"/>
      <c r="C122" s="159"/>
      <c r="D122" s="159"/>
      <c r="E122" s="159"/>
      <c r="F122" s="159"/>
      <c r="G122" s="72">
        <f>'proje ve personel bilgileri'!$B$11</f>
        <v>1</v>
      </c>
      <c r="H122" s="163" t="s">
        <v>235</v>
      </c>
      <c r="I122" s="159"/>
      <c r="J122" s="159"/>
      <c r="K122" s="159"/>
      <c r="L122" s="159"/>
      <c r="M122" s="159"/>
      <c r="N122" s="159"/>
    </row>
    <row r="124" spans="1:14" ht="15.75" customHeight="1">
      <c r="A124" s="163" t="s">
        <v>148</v>
      </c>
      <c r="B124" s="164"/>
      <c r="C124" s="164"/>
      <c r="D124" s="164"/>
      <c r="E124" s="164"/>
      <c r="F124" s="164"/>
      <c r="G124" s="164"/>
      <c r="H124" s="164"/>
      <c r="I124" s="164"/>
      <c r="J124" s="164"/>
      <c r="K124" s="164"/>
      <c r="L124" s="164"/>
      <c r="N124" s="162" t="s">
        <v>163</v>
      </c>
    </row>
    <row r="125" spans="1:14" ht="15.75" customHeight="1">
      <c r="A125" s="327" t="s">
        <v>2</v>
      </c>
      <c r="B125" s="328"/>
      <c r="C125" s="454">
        <f>'proje ve personel bilgileri'!$B$2</f>
        <v>0</v>
      </c>
      <c r="D125" s="455"/>
      <c r="E125" s="455"/>
      <c r="F125" s="455"/>
      <c r="G125" s="455"/>
      <c r="H125" s="455"/>
      <c r="I125" s="455"/>
      <c r="J125" s="455"/>
      <c r="K125" s="455"/>
      <c r="L125" s="455"/>
      <c r="M125" s="455"/>
      <c r="N125" s="456"/>
    </row>
    <row r="126" spans="1:14" ht="15.75" customHeight="1">
      <c r="A126" s="327" t="s">
        <v>138</v>
      </c>
      <c r="B126" s="328"/>
      <c r="C126" s="454">
        <f>'proje ve personel bilgileri'!$B$3</f>
        <v>0</v>
      </c>
      <c r="D126" s="455"/>
      <c r="E126" s="455"/>
      <c r="F126" s="455"/>
      <c r="G126" s="455"/>
      <c r="H126" s="455"/>
      <c r="I126" s="455"/>
      <c r="J126" s="455"/>
      <c r="K126" s="455"/>
      <c r="L126" s="455"/>
      <c r="M126" s="455"/>
      <c r="N126" s="456"/>
    </row>
    <row r="127" spans="1:14" ht="60" customHeight="1">
      <c r="A127" s="184" t="s">
        <v>51</v>
      </c>
      <c r="B127" s="185" t="s">
        <v>164</v>
      </c>
      <c r="C127" s="186" t="s">
        <v>165</v>
      </c>
      <c r="D127" s="186" t="s">
        <v>166</v>
      </c>
      <c r="E127" s="166" t="s">
        <v>167</v>
      </c>
      <c r="F127" s="468" t="s">
        <v>153</v>
      </c>
      <c r="G127" s="469"/>
      <c r="H127" s="469"/>
      <c r="I127" s="469"/>
      <c r="J127" s="470"/>
      <c r="K127" s="168" t="s">
        <v>154</v>
      </c>
      <c r="L127" s="168" t="s">
        <v>155</v>
      </c>
      <c r="M127" s="168" t="s">
        <v>156</v>
      </c>
      <c r="N127" s="169" t="s">
        <v>157</v>
      </c>
    </row>
    <row r="128" spans="1:16" ht="22.5" customHeight="1">
      <c r="A128" s="187">
        <v>51</v>
      </c>
      <c r="B128" s="188"/>
      <c r="C128" s="241"/>
      <c r="D128" s="241"/>
      <c r="E128" s="222"/>
      <c r="F128" s="457"/>
      <c r="G128" s="458"/>
      <c r="H128" s="458"/>
      <c r="I128" s="458"/>
      <c r="J128" s="459"/>
      <c r="K128" s="189"/>
      <c r="L128" s="189"/>
      <c r="M128" s="190"/>
      <c r="N128" s="191"/>
      <c r="O128" s="37" t="str">
        <f aca="true" t="shared" si="10" ref="O128:O137">IF(M128&lt;&gt;0,(IF(N128=0,"KDV'li Tutar Zorunlu"," "))," ")</f>
        <v> </v>
      </c>
      <c r="P128" s="37" t="str">
        <f aca="true" t="shared" si="11" ref="P128:P137">IF(M128&lt;&gt;0,(IF(K128=0,"Tarih Numara Zorunlu"," "))," ")</f>
        <v> </v>
      </c>
    </row>
    <row r="129" spans="1:16" ht="22.5" customHeight="1">
      <c r="A129" s="187">
        <v>52</v>
      </c>
      <c r="B129" s="188"/>
      <c r="C129" s="241"/>
      <c r="D129" s="241"/>
      <c r="E129" s="222"/>
      <c r="F129" s="457"/>
      <c r="G129" s="458"/>
      <c r="H129" s="458"/>
      <c r="I129" s="458"/>
      <c r="J129" s="459"/>
      <c r="K129" s="189"/>
      <c r="L129" s="189"/>
      <c r="M129" s="190"/>
      <c r="N129" s="191"/>
      <c r="O129" s="37" t="str">
        <f t="shared" si="10"/>
        <v> </v>
      </c>
      <c r="P129" s="37" t="str">
        <f t="shared" si="11"/>
        <v> </v>
      </c>
    </row>
    <row r="130" spans="1:16" ht="22.5" customHeight="1">
      <c r="A130" s="187">
        <v>53</v>
      </c>
      <c r="B130" s="188"/>
      <c r="C130" s="241"/>
      <c r="D130" s="241"/>
      <c r="E130" s="222"/>
      <c r="F130" s="457"/>
      <c r="G130" s="458"/>
      <c r="H130" s="458"/>
      <c r="I130" s="458"/>
      <c r="J130" s="459"/>
      <c r="K130" s="189"/>
      <c r="L130" s="189"/>
      <c r="M130" s="190"/>
      <c r="N130" s="191"/>
      <c r="O130" s="37" t="str">
        <f t="shared" si="10"/>
        <v> </v>
      </c>
      <c r="P130" s="37" t="str">
        <f t="shared" si="11"/>
        <v> </v>
      </c>
    </row>
    <row r="131" spans="1:16" ht="22.5" customHeight="1">
      <c r="A131" s="187">
        <v>54</v>
      </c>
      <c r="B131" s="188"/>
      <c r="C131" s="241"/>
      <c r="D131" s="241"/>
      <c r="E131" s="222"/>
      <c r="F131" s="457"/>
      <c r="G131" s="458"/>
      <c r="H131" s="458"/>
      <c r="I131" s="458"/>
      <c r="J131" s="459"/>
      <c r="K131" s="192"/>
      <c r="L131" s="192"/>
      <c r="M131" s="193"/>
      <c r="N131" s="191"/>
      <c r="O131" s="37" t="str">
        <f t="shared" si="10"/>
        <v> </v>
      </c>
      <c r="P131" s="37" t="str">
        <f t="shared" si="11"/>
        <v> </v>
      </c>
    </row>
    <row r="132" spans="1:16" ht="22.5" customHeight="1">
      <c r="A132" s="187">
        <v>55</v>
      </c>
      <c r="B132" s="188"/>
      <c r="C132" s="241"/>
      <c r="D132" s="241"/>
      <c r="E132" s="222"/>
      <c r="F132" s="457"/>
      <c r="G132" s="458"/>
      <c r="H132" s="458"/>
      <c r="I132" s="458"/>
      <c r="J132" s="459"/>
      <c r="K132" s="192"/>
      <c r="L132" s="192"/>
      <c r="M132" s="193"/>
      <c r="N132" s="191"/>
      <c r="O132" s="37" t="str">
        <f t="shared" si="10"/>
        <v> </v>
      </c>
      <c r="P132" s="37" t="str">
        <f t="shared" si="11"/>
        <v> </v>
      </c>
    </row>
    <row r="133" spans="1:16" ht="22.5" customHeight="1">
      <c r="A133" s="187">
        <v>56</v>
      </c>
      <c r="B133" s="188"/>
      <c r="C133" s="241"/>
      <c r="D133" s="241"/>
      <c r="E133" s="222"/>
      <c r="F133" s="457"/>
      <c r="G133" s="458"/>
      <c r="H133" s="458"/>
      <c r="I133" s="458"/>
      <c r="J133" s="459"/>
      <c r="K133" s="192"/>
      <c r="L133" s="192"/>
      <c r="M133" s="193"/>
      <c r="N133" s="191"/>
      <c r="O133" s="37" t="str">
        <f t="shared" si="10"/>
        <v> </v>
      </c>
      <c r="P133" s="37" t="str">
        <f t="shared" si="11"/>
        <v> </v>
      </c>
    </row>
    <row r="134" spans="1:16" ht="22.5" customHeight="1">
      <c r="A134" s="187">
        <v>57</v>
      </c>
      <c r="B134" s="194"/>
      <c r="C134" s="242"/>
      <c r="D134" s="242"/>
      <c r="E134" s="243"/>
      <c r="F134" s="457"/>
      <c r="G134" s="458"/>
      <c r="H134" s="458"/>
      <c r="I134" s="458"/>
      <c r="J134" s="459"/>
      <c r="K134" s="192"/>
      <c r="L134" s="192"/>
      <c r="M134" s="193"/>
      <c r="N134" s="191"/>
      <c r="O134" s="37" t="str">
        <f t="shared" si="10"/>
        <v> </v>
      </c>
      <c r="P134" s="37" t="str">
        <f t="shared" si="11"/>
        <v> </v>
      </c>
    </row>
    <row r="135" spans="1:16" ht="22.5" customHeight="1">
      <c r="A135" s="187">
        <v>58</v>
      </c>
      <c r="B135" s="194"/>
      <c r="C135" s="242"/>
      <c r="D135" s="242"/>
      <c r="E135" s="243"/>
      <c r="F135" s="457"/>
      <c r="G135" s="458"/>
      <c r="H135" s="458"/>
      <c r="I135" s="458"/>
      <c r="J135" s="459"/>
      <c r="K135" s="192"/>
      <c r="L135" s="192"/>
      <c r="M135" s="193"/>
      <c r="N135" s="191"/>
      <c r="O135" s="37" t="str">
        <f t="shared" si="10"/>
        <v> </v>
      </c>
      <c r="P135" s="37" t="str">
        <f t="shared" si="11"/>
        <v> </v>
      </c>
    </row>
    <row r="136" spans="1:16" ht="22.5" customHeight="1">
      <c r="A136" s="187">
        <v>59</v>
      </c>
      <c r="B136" s="194"/>
      <c r="C136" s="242"/>
      <c r="D136" s="242"/>
      <c r="E136" s="243"/>
      <c r="F136" s="457"/>
      <c r="G136" s="458"/>
      <c r="H136" s="458"/>
      <c r="I136" s="458"/>
      <c r="J136" s="459"/>
      <c r="K136" s="192"/>
      <c r="L136" s="192"/>
      <c r="M136" s="193"/>
      <c r="N136" s="191"/>
      <c r="O136" s="37" t="str">
        <f t="shared" si="10"/>
        <v> </v>
      </c>
      <c r="P136" s="37" t="str">
        <f t="shared" si="11"/>
        <v> </v>
      </c>
    </row>
    <row r="137" spans="1:16" ht="22.5" customHeight="1">
      <c r="A137" s="187">
        <v>60</v>
      </c>
      <c r="B137" s="194"/>
      <c r="C137" s="242"/>
      <c r="D137" s="242"/>
      <c r="E137" s="243"/>
      <c r="F137" s="457"/>
      <c r="G137" s="458"/>
      <c r="H137" s="458"/>
      <c r="I137" s="458"/>
      <c r="J137" s="459"/>
      <c r="K137" s="192"/>
      <c r="L137" s="192"/>
      <c r="M137" s="193"/>
      <c r="N137" s="191"/>
      <c r="O137" s="37" t="str">
        <f t="shared" si="10"/>
        <v> </v>
      </c>
      <c r="P137" s="37" t="str">
        <f t="shared" si="11"/>
        <v> </v>
      </c>
    </row>
    <row r="138" spans="1:14" ht="15.75" customHeight="1">
      <c r="A138" s="3" t="s">
        <v>170</v>
      </c>
      <c r="L138" s="180" t="s">
        <v>135</v>
      </c>
      <c r="M138" s="183">
        <f>SUM(M128:M137)+M114</f>
        <v>0</v>
      </c>
      <c r="N138" s="181"/>
    </row>
    <row r="139" ht="15" customHeight="1">
      <c r="A139" s="182" t="s">
        <v>171</v>
      </c>
    </row>
    <row r="140" ht="15" customHeight="1">
      <c r="A140" s="182"/>
    </row>
    <row r="141" spans="1:14" ht="15" customHeight="1">
      <c r="A141" s="394" t="s">
        <v>125</v>
      </c>
      <c r="B141" s="394"/>
      <c r="C141" s="394"/>
      <c r="D141" s="394"/>
      <c r="E141" s="394"/>
      <c r="F141" s="394"/>
      <c r="G141" s="394"/>
      <c r="H141" s="394"/>
      <c r="I141" s="394"/>
      <c r="J141" s="394"/>
      <c r="K141" s="394"/>
      <c r="L141" s="394"/>
      <c r="M141" s="394"/>
      <c r="N141" s="394"/>
    </row>
    <row r="142" spans="1:11" ht="15" customHeight="1">
      <c r="A142" s="215"/>
      <c r="B142" s="215"/>
      <c r="C142" s="215"/>
      <c r="D142" s="215"/>
      <c r="E142" s="215"/>
      <c r="F142" s="215"/>
      <c r="G142" s="215"/>
      <c r="H142" s="215"/>
      <c r="I142" s="215"/>
      <c r="J142" s="215"/>
      <c r="K142" s="215"/>
    </row>
    <row r="143" spans="1:13" ht="15" customHeight="1">
      <c r="A143" s="218" t="s">
        <v>65</v>
      </c>
      <c r="F143" s="218" t="s">
        <v>66</v>
      </c>
      <c r="I143" s="218" t="s">
        <v>67</v>
      </c>
      <c r="L143" s="70" t="s">
        <v>82</v>
      </c>
      <c r="M143" s="70"/>
    </row>
  </sheetData>
  <sheetProtection password="D0BF" sheet="1" objects="1" scenarios="1"/>
  <mergeCells count="102">
    <mergeCell ref="A1:N1"/>
    <mergeCell ref="F14:J14"/>
    <mergeCell ref="F15:J15"/>
    <mergeCell ref="F16:J16"/>
    <mergeCell ref="F17:J17"/>
    <mergeCell ref="F7:J7"/>
    <mergeCell ref="F8:J8"/>
    <mergeCell ref="F9:J9"/>
    <mergeCell ref="F10:J10"/>
    <mergeCell ref="F11:J11"/>
    <mergeCell ref="F12:J12"/>
    <mergeCell ref="F13:J13"/>
    <mergeCell ref="A5:B5"/>
    <mergeCell ref="A6:B6"/>
    <mergeCell ref="C5:N5"/>
    <mergeCell ref="C6:N6"/>
    <mergeCell ref="F33:J33"/>
    <mergeCell ref="F34:J34"/>
    <mergeCell ref="F35:J35"/>
    <mergeCell ref="F36:J36"/>
    <mergeCell ref="F37:J37"/>
    <mergeCell ref="A21:N21"/>
    <mergeCell ref="A25:N25"/>
    <mergeCell ref="F31:J31"/>
    <mergeCell ref="F32:J32"/>
    <mergeCell ref="A29:B29"/>
    <mergeCell ref="C29:N29"/>
    <mergeCell ref="A30:B30"/>
    <mergeCell ref="C30:N30"/>
    <mergeCell ref="A49:N49"/>
    <mergeCell ref="F55:J55"/>
    <mergeCell ref="A53:B53"/>
    <mergeCell ref="C53:N53"/>
    <mergeCell ref="A54:B54"/>
    <mergeCell ref="C54:N54"/>
    <mergeCell ref="F38:J38"/>
    <mergeCell ref="F39:J39"/>
    <mergeCell ref="F40:J40"/>
    <mergeCell ref="F41:J41"/>
    <mergeCell ref="A45:N45"/>
    <mergeCell ref="F61:J61"/>
    <mergeCell ref="F62:J62"/>
    <mergeCell ref="F82:J82"/>
    <mergeCell ref="F83:J83"/>
    <mergeCell ref="F63:J63"/>
    <mergeCell ref="F64:J64"/>
    <mergeCell ref="F65:J65"/>
    <mergeCell ref="F56:J56"/>
    <mergeCell ref="F57:J57"/>
    <mergeCell ref="F58:J58"/>
    <mergeCell ref="F59:J59"/>
    <mergeCell ref="F60:J60"/>
    <mergeCell ref="A126:B126"/>
    <mergeCell ref="C126:N126"/>
    <mergeCell ref="F108:J108"/>
    <mergeCell ref="F109:J109"/>
    <mergeCell ref="F110:J110"/>
    <mergeCell ref="A69:N69"/>
    <mergeCell ref="A73:N73"/>
    <mergeCell ref="F88:J88"/>
    <mergeCell ref="F89:J89"/>
    <mergeCell ref="A93:N93"/>
    <mergeCell ref="F106:J106"/>
    <mergeCell ref="F107:J107"/>
    <mergeCell ref="F84:J84"/>
    <mergeCell ref="A77:B77"/>
    <mergeCell ref="C77:N77"/>
    <mergeCell ref="A78:B78"/>
    <mergeCell ref="C78:N78"/>
    <mergeCell ref="F79:J79"/>
    <mergeCell ref="F80:J80"/>
    <mergeCell ref="F81:J81"/>
    <mergeCell ref="F135:J135"/>
    <mergeCell ref="F136:J136"/>
    <mergeCell ref="A101:B101"/>
    <mergeCell ref="C101:N101"/>
    <mergeCell ref="A97:N97"/>
    <mergeCell ref="F85:J85"/>
    <mergeCell ref="F86:J86"/>
    <mergeCell ref="F87:J87"/>
    <mergeCell ref="F111:J111"/>
    <mergeCell ref="F112:J112"/>
    <mergeCell ref="F129:J129"/>
    <mergeCell ref="F130:J130"/>
    <mergeCell ref="A125:B125"/>
    <mergeCell ref="C125:N125"/>
    <mergeCell ref="F137:J137"/>
    <mergeCell ref="A141:N141"/>
    <mergeCell ref="F131:J131"/>
    <mergeCell ref="F132:J132"/>
    <mergeCell ref="F133:J133"/>
    <mergeCell ref="F134:J134"/>
    <mergeCell ref="A102:B102"/>
    <mergeCell ref="C102:N102"/>
    <mergeCell ref="A117:N117"/>
    <mergeCell ref="A121:N121"/>
    <mergeCell ref="F127:J127"/>
    <mergeCell ref="F128:J128"/>
    <mergeCell ref="F113:J113"/>
    <mergeCell ref="F103:J103"/>
    <mergeCell ref="F104:J104"/>
    <mergeCell ref="F105:J105"/>
  </mergeCells>
  <printOptions/>
  <pageMargins left="0.70866141732283" right="0.70866141732283" top="0.74803149606299" bottom="0.74803149606299" header="0.31496062992126" footer="0.31496062992126"/>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1:P145"/>
  <sheetViews>
    <sheetView zoomScalePageLayoutView="0" workbookViewId="0" topLeftCell="A1">
      <selection activeCell="G2" sqref="G2"/>
    </sheetView>
  </sheetViews>
  <sheetFormatPr defaultColWidth="9.140625" defaultRowHeight="15" customHeight="1"/>
  <cols>
    <col min="1" max="1" width="5.7109375" style="3" customWidth="1"/>
    <col min="2" max="2" width="8.57421875" style="3" customWidth="1"/>
    <col min="3" max="3" width="8.7109375" style="3" customWidth="1"/>
    <col min="4" max="4" width="17.57421875" style="3" customWidth="1"/>
    <col min="5" max="5" width="12.421875" style="3" customWidth="1"/>
    <col min="6" max="8" width="9.140625" style="3" customWidth="1"/>
    <col min="9" max="9" width="8.57421875" style="3" customWidth="1"/>
    <col min="10" max="10" width="3.7109375" style="3" customWidth="1"/>
    <col min="11" max="11" width="9.140625" style="3" customWidth="1"/>
    <col min="12" max="12" width="10.421875" style="3" customWidth="1"/>
  </cols>
  <sheetData>
    <row r="1" spans="1:14" ht="15.75" customHeight="1">
      <c r="A1" s="324" t="s">
        <v>162</v>
      </c>
      <c r="B1" s="324"/>
      <c r="C1" s="324"/>
      <c r="D1" s="324"/>
      <c r="E1" s="324"/>
      <c r="F1" s="324"/>
      <c r="G1" s="324"/>
      <c r="H1" s="324"/>
      <c r="I1" s="324"/>
      <c r="J1" s="324"/>
      <c r="K1" s="324"/>
      <c r="L1" s="324"/>
      <c r="M1" s="324"/>
      <c r="N1" s="324"/>
    </row>
    <row r="2" spans="1:14" ht="15.75" customHeight="1">
      <c r="A2" s="159"/>
      <c r="B2" s="159"/>
      <c r="C2" s="159"/>
      <c r="D2" s="159"/>
      <c r="E2" s="159"/>
      <c r="F2" s="159"/>
      <c r="G2" s="72">
        <f>'proje ve personel bilgileri'!$B$11</f>
        <v>1</v>
      </c>
      <c r="H2" s="163" t="s">
        <v>235</v>
      </c>
      <c r="I2" s="159"/>
      <c r="J2" s="159"/>
      <c r="K2" s="159"/>
      <c r="L2" s="159"/>
      <c r="M2" s="159"/>
      <c r="N2" s="159"/>
    </row>
    <row r="4" spans="1:14" ht="15.75" customHeight="1">
      <c r="A4" s="163" t="s">
        <v>161</v>
      </c>
      <c r="B4" s="164"/>
      <c r="C4" s="164"/>
      <c r="D4" s="164"/>
      <c r="E4" s="164"/>
      <c r="F4" s="164"/>
      <c r="G4" s="164"/>
      <c r="H4" s="164"/>
      <c r="I4" s="164"/>
      <c r="J4" s="164"/>
      <c r="K4" s="164"/>
      <c r="L4" s="164"/>
      <c r="N4" s="162" t="s">
        <v>172</v>
      </c>
    </row>
    <row r="5" spans="1:14" ht="15.75" customHeight="1">
      <c r="A5" s="327" t="s">
        <v>2</v>
      </c>
      <c r="B5" s="328"/>
      <c r="C5" s="454">
        <f>'proje ve personel bilgileri'!$B$2</f>
        <v>0</v>
      </c>
      <c r="D5" s="455"/>
      <c r="E5" s="455"/>
      <c r="F5" s="455"/>
      <c r="G5" s="455"/>
      <c r="H5" s="455"/>
      <c r="I5" s="455"/>
      <c r="J5" s="455"/>
      <c r="K5" s="455"/>
      <c r="L5" s="455"/>
      <c r="M5" s="455"/>
      <c r="N5" s="456"/>
    </row>
    <row r="6" spans="1:14" ht="15.75" customHeight="1">
      <c r="A6" s="327" t="s">
        <v>138</v>
      </c>
      <c r="B6" s="328"/>
      <c r="C6" s="454">
        <f>'proje ve personel bilgileri'!$B$3</f>
        <v>0</v>
      </c>
      <c r="D6" s="455"/>
      <c r="E6" s="455"/>
      <c r="F6" s="455"/>
      <c r="G6" s="455"/>
      <c r="H6" s="455"/>
      <c r="I6" s="455"/>
      <c r="J6" s="455"/>
      <c r="K6" s="455"/>
      <c r="L6" s="455"/>
      <c r="M6" s="455"/>
      <c r="N6" s="456"/>
    </row>
    <row r="7" spans="1:14" ht="60" customHeight="1">
      <c r="A7" s="184" t="s">
        <v>51</v>
      </c>
      <c r="B7" s="185" t="s">
        <v>164</v>
      </c>
      <c r="C7" s="186" t="s">
        <v>165</v>
      </c>
      <c r="D7" s="186" t="s">
        <v>166</v>
      </c>
      <c r="E7" s="166" t="s">
        <v>167</v>
      </c>
      <c r="F7" s="468" t="s">
        <v>153</v>
      </c>
      <c r="G7" s="469"/>
      <c r="H7" s="469"/>
      <c r="I7" s="469"/>
      <c r="J7" s="470"/>
      <c r="K7" s="168" t="s">
        <v>154</v>
      </c>
      <c r="L7" s="168" t="s">
        <v>155</v>
      </c>
      <c r="M7" s="168" t="s">
        <v>156</v>
      </c>
      <c r="N7" s="169" t="s">
        <v>157</v>
      </c>
    </row>
    <row r="8" spans="1:16" ht="22.5" customHeight="1">
      <c r="A8" s="187">
        <v>1</v>
      </c>
      <c r="B8" s="188"/>
      <c r="C8" s="241"/>
      <c r="D8" s="241"/>
      <c r="E8" s="222"/>
      <c r="F8" s="457"/>
      <c r="G8" s="458"/>
      <c r="H8" s="458"/>
      <c r="I8" s="458"/>
      <c r="J8" s="459"/>
      <c r="K8" s="189"/>
      <c r="L8" s="189"/>
      <c r="M8" s="190"/>
      <c r="N8" s="191"/>
      <c r="O8" s="37" t="str">
        <f aca="true" t="shared" si="0" ref="O8:O17">IF(M8&lt;&gt;0,(IF(N8=0,"KDV'li Tutar Zorunlu"," "))," ")</f>
        <v> </v>
      </c>
      <c r="P8" s="37" t="str">
        <f aca="true" t="shared" si="1" ref="P8:P17">IF(M8&lt;&gt;0,(IF(K8=0,"Tarih Numara Zorunlu"," "))," ")</f>
        <v> </v>
      </c>
    </row>
    <row r="9" spans="1:16" ht="22.5" customHeight="1">
      <c r="A9" s="187">
        <v>2</v>
      </c>
      <c r="B9" s="188"/>
      <c r="C9" s="241"/>
      <c r="D9" s="241"/>
      <c r="E9" s="222"/>
      <c r="F9" s="457"/>
      <c r="G9" s="458"/>
      <c r="H9" s="458"/>
      <c r="I9" s="458"/>
      <c r="J9" s="459"/>
      <c r="K9" s="189"/>
      <c r="L9" s="189"/>
      <c r="M9" s="190"/>
      <c r="N9" s="191"/>
      <c r="O9" s="37" t="str">
        <f t="shared" si="0"/>
        <v> </v>
      </c>
      <c r="P9" s="37" t="str">
        <f t="shared" si="1"/>
        <v> </v>
      </c>
    </row>
    <row r="10" spans="1:16" ht="22.5" customHeight="1">
      <c r="A10" s="187">
        <v>3</v>
      </c>
      <c r="B10" s="188"/>
      <c r="C10" s="241"/>
      <c r="D10" s="241"/>
      <c r="E10" s="222"/>
      <c r="F10" s="457"/>
      <c r="G10" s="458"/>
      <c r="H10" s="458"/>
      <c r="I10" s="458"/>
      <c r="J10" s="459"/>
      <c r="K10" s="189"/>
      <c r="L10" s="189"/>
      <c r="M10" s="190"/>
      <c r="N10" s="191"/>
      <c r="O10" s="37" t="str">
        <f t="shared" si="0"/>
        <v> </v>
      </c>
      <c r="P10" s="37" t="str">
        <f t="shared" si="1"/>
        <v> </v>
      </c>
    </row>
    <row r="11" spans="1:16" ht="22.5" customHeight="1">
      <c r="A11" s="187">
        <v>4</v>
      </c>
      <c r="B11" s="188"/>
      <c r="C11" s="241"/>
      <c r="D11" s="241"/>
      <c r="E11" s="222"/>
      <c r="F11" s="457"/>
      <c r="G11" s="458"/>
      <c r="H11" s="458"/>
      <c r="I11" s="458"/>
      <c r="J11" s="459"/>
      <c r="K11" s="192"/>
      <c r="L11" s="192"/>
      <c r="M11" s="193"/>
      <c r="N11" s="191"/>
      <c r="O11" s="37" t="str">
        <f t="shared" si="0"/>
        <v> </v>
      </c>
      <c r="P11" s="37" t="str">
        <f t="shared" si="1"/>
        <v> </v>
      </c>
    </row>
    <row r="12" spans="1:16" ht="22.5" customHeight="1">
      <c r="A12" s="187">
        <v>5</v>
      </c>
      <c r="B12" s="188"/>
      <c r="C12" s="241"/>
      <c r="D12" s="241"/>
      <c r="E12" s="222"/>
      <c r="F12" s="457"/>
      <c r="G12" s="458"/>
      <c r="H12" s="458"/>
      <c r="I12" s="458"/>
      <c r="J12" s="459"/>
      <c r="K12" s="192"/>
      <c r="L12" s="192"/>
      <c r="M12" s="193"/>
      <c r="N12" s="191"/>
      <c r="O12" s="37" t="str">
        <f t="shared" si="0"/>
        <v> </v>
      </c>
      <c r="P12" s="37" t="str">
        <f t="shared" si="1"/>
        <v> </v>
      </c>
    </row>
    <row r="13" spans="1:16" ht="22.5" customHeight="1">
      <c r="A13" s="187">
        <v>6</v>
      </c>
      <c r="B13" s="188"/>
      <c r="C13" s="241"/>
      <c r="D13" s="241"/>
      <c r="E13" s="222"/>
      <c r="F13" s="457"/>
      <c r="G13" s="458"/>
      <c r="H13" s="458"/>
      <c r="I13" s="458"/>
      <c r="J13" s="459"/>
      <c r="K13" s="192"/>
      <c r="L13" s="192"/>
      <c r="M13" s="193"/>
      <c r="N13" s="191"/>
      <c r="O13" s="37" t="str">
        <f t="shared" si="0"/>
        <v> </v>
      </c>
      <c r="P13" s="37" t="str">
        <f t="shared" si="1"/>
        <v> </v>
      </c>
    </row>
    <row r="14" spans="1:16" ht="22.5" customHeight="1">
      <c r="A14" s="187">
        <v>7</v>
      </c>
      <c r="B14" s="194"/>
      <c r="C14" s="242"/>
      <c r="D14" s="242"/>
      <c r="E14" s="243"/>
      <c r="F14" s="457"/>
      <c r="G14" s="458"/>
      <c r="H14" s="458"/>
      <c r="I14" s="458"/>
      <c r="J14" s="459"/>
      <c r="K14" s="192"/>
      <c r="L14" s="192"/>
      <c r="M14" s="193"/>
      <c r="N14" s="191"/>
      <c r="O14" s="37" t="str">
        <f t="shared" si="0"/>
        <v> </v>
      </c>
      <c r="P14" s="37" t="str">
        <f t="shared" si="1"/>
        <v> </v>
      </c>
    </row>
    <row r="15" spans="1:16" ht="22.5" customHeight="1">
      <c r="A15" s="187">
        <v>8</v>
      </c>
      <c r="B15" s="194"/>
      <c r="C15" s="242"/>
      <c r="D15" s="242"/>
      <c r="E15" s="243"/>
      <c r="F15" s="457"/>
      <c r="G15" s="458"/>
      <c r="H15" s="458"/>
      <c r="I15" s="458"/>
      <c r="J15" s="459"/>
      <c r="K15" s="192"/>
      <c r="L15" s="192"/>
      <c r="M15" s="193"/>
      <c r="N15" s="191"/>
      <c r="O15" s="37" t="str">
        <f t="shared" si="0"/>
        <v> </v>
      </c>
      <c r="P15" s="37" t="str">
        <f t="shared" si="1"/>
        <v> </v>
      </c>
    </row>
    <row r="16" spans="1:16" ht="22.5" customHeight="1">
      <c r="A16" s="187">
        <v>9</v>
      </c>
      <c r="B16" s="194"/>
      <c r="C16" s="242"/>
      <c r="D16" s="242"/>
      <c r="E16" s="243"/>
      <c r="F16" s="457"/>
      <c r="G16" s="458"/>
      <c r="H16" s="458"/>
      <c r="I16" s="458"/>
      <c r="J16" s="459"/>
      <c r="K16" s="192"/>
      <c r="L16" s="192"/>
      <c r="M16" s="193"/>
      <c r="N16" s="191"/>
      <c r="O16" s="37" t="str">
        <f t="shared" si="0"/>
        <v> </v>
      </c>
      <c r="P16" s="37" t="str">
        <f t="shared" si="1"/>
        <v> </v>
      </c>
    </row>
    <row r="17" spans="1:16" ht="22.5" customHeight="1">
      <c r="A17" s="187">
        <v>10</v>
      </c>
      <c r="B17" s="194"/>
      <c r="C17" s="242"/>
      <c r="D17" s="242"/>
      <c r="E17" s="243"/>
      <c r="F17" s="457"/>
      <c r="G17" s="458"/>
      <c r="H17" s="458"/>
      <c r="I17" s="458"/>
      <c r="J17" s="459"/>
      <c r="K17" s="192"/>
      <c r="L17" s="192"/>
      <c r="M17" s="193"/>
      <c r="N17" s="191"/>
      <c r="O17" s="37" t="str">
        <f t="shared" si="0"/>
        <v> </v>
      </c>
      <c r="P17" s="37" t="str">
        <f t="shared" si="1"/>
        <v> </v>
      </c>
    </row>
    <row r="18" spans="1:14" ht="15.75" customHeight="1">
      <c r="A18" s="3" t="s">
        <v>170</v>
      </c>
      <c r="L18" s="180" t="s">
        <v>135</v>
      </c>
      <c r="M18" s="183">
        <f>SUM(M8:M17)</f>
        <v>0</v>
      </c>
      <c r="N18" s="181"/>
    </row>
    <row r="19" ht="15" customHeight="1">
      <c r="A19" s="182" t="s">
        <v>173</v>
      </c>
    </row>
    <row r="21" spans="1:14" ht="15" customHeight="1">
      <c r="A21" s="394" t="s">
        <v>125</v>
      </c>
      <c r="B21" s="394"/>
      <c r="C21" s="394"/>
      <c r="D21" s="394"/>
      <c r="E21" s="394"/>
      <c r="F21" s="394"/>
      <c r="G21" s="394"/>
      <c r="H21" s="394"/>
      <c r="I21" s="394"/>
      <c r="J21" s="394"/>
      <c r="K21" s="394"/>
      <c r="L21" s="394"/>
      <c r="M21" s="394"/>
      <c r="N21" s="394"/>
    </row>
    <row r="22" spans="1:11" ht="15" customHeight="1">
      <c r="A22" s="215"/>
      <c r="B22" s="215"/>
      <c r="C22" s="215"/>
      <c r="D22" s="215"/>
      <c r="E22" s="215"/>
      <c r="F22" s="215"/>
      <c r="G22" s="215"/>
      <c r="H22" s="215"/>
      <c r="I22" s="215"/>
      <c r="J22" s="215"/>
      <c r="K22" s="215"/>
    </row>
    <row r="23" spans="1:13" ht="15" customHeight="1">
      <c r="A23" s="218" t="s">
        <v>65</v>
      </c>
      <c r="F23" s="218" t="s">
        <v>66</v>
      </c>
      <c r="I23" s="218" t="s">
        <v>67</v>
      </c>
      <c r="L23" s="70" t="s">
        <v>82</v>
      </c>
      <c r="M23" s="70"/>
    </row>
    <row r="25" spans="1:14" ht="15.75" customHeight="1">
      <c r="A25" s="324" t="s">
        <v>162</v>
      </c>
      <c r="B25" s="324"/>
      <c r="C25" s="324"/>
      <c r="D25" s="324"/>
      <c r="E25" s="324"/>
      <c r="F25" s="324"/>
      <c r="G25" s="324"/>
      <c r="H25" s="324"/>
      <c r="I25" s="324"/>
      <c r="J25" s="324"/>
      <c r="K25" s="324"/>
      <c r="L25" s="324"/>
      <c r="M25" s="324"/>
      <c r="N25" s="324"/>
    </row>
    <row r="26" spans="1:14" ht="15.75" customHeight="1">
      <c r="A26" s="159"/>
      <c r="B26" s="159"/>
      <c r="C26" s="159"/>
      <c r="D26" s="159"/>
      <c r="E26" s="159"/>
      <c r="F26" s="159"/>
      <c r="G26" s="72">
        <f>'proje ve personel bilgileri'!$B$11</f>
        <v>1</v>
      </c>
      <c r="H26" s="163" t="s">
        <v>235</v>
      </c>
      <c r="I26" s="159"/>
      <c r="J26" s="159"/>
      <c r="K26" s="159"/>
      <c r="L26" s="159"/>
      <c r="M26" s="159"/>
      <c r="N26" s="159"/>
    </row>
    <row r="28" spans="1:14" ht="15.75" customHeight="1">
      <c r="A28" s="163" t="s">
        <v>161</v>
      </c>
      <c r="B28" s="164"/>
      <c r="C28" s="164"/>
      <c r="D28" s="164"/>
      <c r="E28" s="164"/>
      <c r="F28" s="164"/>
      <c r="G28" s="164"/>
      <c r="H28" s="164"/>
      <c r="I28" s="164"/>
      <c r="J28" s="164"/>
      <c r="K28" s="164"/>
      <c r="L28" s="164"/>
      <c r="N28" s="162" t="s">
        <v>172</v>
      </c>
    </row>
    <row r="29" spans="1:14" ht="15.75" customHeight="1">
      <c r="A29" s="327" t="s">
        <v>2</v>
      </c>
      <c r="B29" s="328"/>
      <c r="C29" s="454">
        <f>'proje ve personel bilgileri'!$B$2</f>
        <v>0</v>
      </c>
      <c r="D29" s="455"/>
      <c r="E29" s="455"/>
      <c r="F29" s="455"/>
      <c r="G29" s="455"/>
      <c r="H29" s="455"/>
      <c r="I29" s="455"/>
      <c r="J29" s="455"/>
      <c r="K29" s="455"/>
      <c r="L29" s="455"/>
      <c r="M29" s="455"/>
      <c r="N29" s="456"/>
    </row>
    <row r="30" spans="1:14" ht="15.75" customHeight="1">
      <c r="A30" s="327" t="s">
        <v>138</v>
      </c>
      <c r="B30" s="328"/>
      <c r="C30" s="454">
        <f>'proje ve personel bilgileri'!$B$3</f>
        <v>0</v>
      </c>
      <c r="D30" s="455"/>
      <c r="E30" s="455"/>
      <c r="F30" s="455"/>
      <c r="G30" s="455"/>
      <c r="H30" s="455"/>
      <c r="I30" s="455"/>
      <c r="J30" s="455"/>
      <c r="K30" s="455"/>
      <c r="L30" s="455"/>
      <c r="M30" s="455"/>
      <c r="N30" s="456"/>
    </row>
    <row r="31" spans="1:14" ht="60.75" customHeight="1">
      <c r="A31" s="184" t="s">
        <v>51</v>
      </c>
      <c r="B31" s="185" t="s">
        <v>164</v>
      </c>
      <c r="C31" s="186" t="s">
        <v>165</v>
      </c>
      <c r="D31" s="186" t="s">
        <v>166</v>
      </c>
      <c r="E31" s="166" t="s">
        <v>167</v>
      </c>
      <c r="F31" s="468" t="s">
        <v>153</v>
      </c>
      <c r="G31" s="469"/>
      <c r="H31" s="469"/>
      <c r="I31" s="469"/>
      <c r="J31" s="470"/>
      <c r="K31" s="168" t="s">
        <v>154</v>
      </c>
      <c r="L31" s="168" t="s">
        <v>155</v>
      </c>
      <c r="M31" s="168" t="s">
        <v>156</v>
      </c>
      <c r="N31" s="169" t="s">
        <v>157</v>
      </c>
    </row>
    <row r="32" spans="1:16" ht="22.5" customHeight="1">
      <c r="A32" s="187">
        <v>11</v>
      </c>
      <c r="B32" s="188"/>
      <c r="C32" s="241"/>
      <c r="D32" s="241"/>
      <c r="E32" s="222"/>
      <c r="F32" s="457"/>
      <c r="G32" s="458"/>
      <c r="H32" s="458"/>
      <c r="I32" s="458"/>
      <c r="J32" s="459"/>
      <c r="K32" s="189"/>
      <c r="L32" s="189"/>
      <c r="M32" s="190"/>
      <c r="N32" s="191"/>
      <c r="O32" s="37" t="str">
        <f aca="true" t="shared" si="2" ref="O32:O41">IF(M32&lt;&gt;0,(IF(N32=0,"KDV'li Tutar Zorunlu"," "))," ")</f>
        <v> </v>
      </c>
      <c r="P32" s="37" t="str">
        <f aca="true" t="shared" si="3" ref="P32:P41">IF(M32&lt;&gt;0,(IF(K32=0,"Tarih Numara Zorunlu"," "))," ")</f>
        <v> </v>
      </c>
    </row>
    <row r="33" spans="1:16" ht="22.5" customHeight="1">
      <c r="A33" s="187">
        <v>12</v>
      </c>
      <c r="B33" s="188"/>
      <c r="C33" s="241"/>
      <c r="D33" s="241"/>
      <c r="E33" s="222"/>
      <c r="F33" s="457"/>
      <c r="G33" s="458"/>
      <c r="H33" s="458"/>
      <c r="I33" s="458"/>
      <c r="J33" s="459"/>
      <c r="K33" s="189"/>
      <c r="L33" s="189"/>
      <c r="M33" s="190"/>
      <c r="N33" s="191"/>
      <c r="O33" s="37" t="str">
        <f t="shared" si="2"/>
        <v> </v>
      </c>
      <c r="P33" s="37" t="str">
        <f t="shared" si="3"/>
        <v> </v>
      </c>
    </row>
    <row r="34" spans="1:16" ht="22.5" customHeight="1">
      <c r="A34" s="187">
        <v>13</v>
      </c>
      <c r="B34" s="188"/>
      <c r="C34" s="241"/>
      <c r="D34" s="241"/>
      <c r="E34" s="222"/>
      <c r="F34" s="457"/>
      <c r="G34" s="458"/>
      <c r="H34" s="458"/>
      <c r="I34" s="458"/>
      <c r="J34" s="459"/>
      <c r="K34" s="189"/>
      <c r="L34" s="189"/>
      <c r="M34" s="190"/>
      <c r="N34" s="191"/>
      <c r="O34" s="37" t="str">
        <f t="shared" si="2"/>
        <v> </v>
      </c>
      <c r="P34" s="37" t="str">
        <f t="shared" si="3"/>
        <v> </v>
      </c>
    </row>
    <row r="35" spans="1:16" ht="22.5" customHeight="1">
      <c r="A35" s="187">
        <v>14</v>
      </c>
      <c r="B35" s="188"/>
      <c r="C35" s="241"/>
      <c r="D35" s="241"/>
      <c r="E35" s="222"/>
      <c r="F35" s="457"/>
      <c r="G35" s="458"/>
      <c r="H35" s="458"/>
      <c r="I35" s="458"/>
      <c r="J35" s="459"/>
      <c r="K35" s="192"/>
      <c r="L35" s="192"/>
      <c r="M35" s="193"/>
      <c r="N35" s="191"/>
      <c r="O35" s="37" t="str">
        <f t="shared" si="2"/>
        <v> </v>
      </c>
      <c r="P35" s="37" t="str">
        <f t="shared" si="3"/>
        <v> </v>
      </c>
    </row>
    <row r="36" spans="1:16" ht="22.5" customHeight="1">
      <c r="A36" s="187">
        <v>15</v>
      </c>
      <c r="B36" s="188"/>
      <c r="C36" s="241"/>
      <c r="D36" s="241"/>
      <c r="E36" s="222"/>
      <c r="F36" s="457"/>
      <c r="G36" s="458"/>
      <c r="H36" s="458"/>
      <c r="I36" s="458"/>
      <c r="J36" s="459"/>
      <c r="K36" s="192"/>
      <c r="L36" s="192"/>
      <c r="M36" s="193"/>
      <c r="N36" s="191"/>
      <c r="O36" s="37" t="str">
        <f t="shared" si="2"/>
        <v> </v>
      </c>
      <c r="P36" s="37" t="str">
        <f t="shared" si="3"/>
        <v> </v>
      </c>
    </row>
    <row r="37" spans="1:16" ht="22.5" customHeight="1">
      <c r="A37" s="187">
        <v>16</v>
      </c>
      <c r="B37" s="188"/>
      <c r="C37" s="241"/>
      <c r="D37" s="241"/>
      <c r="E37" s="222"/>
      <c r="F37" s="457"/>
      <c r="G37" s="458"/>
      <c r="H37" s="458"/>
      <c r="I37" s="458"/>
      <c r="J37" s="459"/>
      <c r="K37" s="192"/>
      <c r="L37" s="192"/>
      <c r="M37" s="193"/>
      <c r="N37" s="191"/>
      <c r="O37" s="37" t="str">
        <f t="shared" si="2"/>
        <v> </v>
      </c>
      <c r="P37" s="37" t="str">
        <f t="shared" si="3"/>
        <v> </v>
      </c>
    </row>
    <row r="38" spans="1:16" ht="22.5" customHeight="1">
      <c r="A38" s="187">
        <v>17</v>
      </c>
      <c r="B38" s="194"/>
      <c r="C38" s="242"/>
      <c r="D38" s="242"/>
      <c r="E38" s="243"/>
      <c r="F38" s="457"/>
      <c r="G38" s="458"/>
      <c r="H38" s="458"/>
      <c r="I38" s="458"/>
      <c r="J38" s="459"/>
      <c r="K38" s="192"/>
      <c r="L38" s="192"/>
      <c r="M38" s="193"/>
      <c r="N38" s="191"/>
      <c r="O38" s="37" t="str">
        <f t="shared" si="2"/>
        <v> </v>
      </c>
      <c r="P38" s="37" t="str">
        <f t="shared" si="3"/>
        <v> </v>
      </c>
    </row>
    <row r="39" spans="1:16" ht="22.5" customHeight="1">
      <c r="A39" s="187">
        <v>18</v>
      </c>
      <c r="B39" s="194"/>
      <c r="C39" s="242"/>
      <c r="D39" s="242"/>
      <c r="E39" s="243"/>
      <c r="F39" s="457"/>
      <c r="G39" s="458"/>
      <c r="H39" s="458"/>
      <c r="I39" s="458"/>
      <c r="J39" s="459"/>
      <c r="K39" s="192"/>
      <c r="L39" s="192"/>
      <c r="M39" s="193"/>
      <c r="N39" s="191"/>
      <c r="O39" s="37" t="str">
        <f t="shared" si="2"/>
        <v> </v>
      </c>
      <c r="P39" s="37" t="str">
        <f t="shared" si="3"/>
        <v> </v>
      </c>
    </row>
    <row r="40" spans="1:16" ht="22.5" customHeight="1">
      <c r="A40" s="187">
        <v>19</v>
      </c>
      <c r="B40" s="194"/>
      <c r="C40" s="242"/>
      <c r="D40" s="242"/>
      <c r="E40" s="243"/>
      <c r="F40" s="457"/>
      <c r="G40" s="458"/>
      <c r="H40" s="458"/>
      <c r="I40" s="458"/>
      <c r="J40" s="459"/>
      <c r="K40" s="192"/>
      <c r="L40" s="192"/>
      <c r="M40" s="193"/>
      <c r="N40" s="191"/>
      <c r="O40" s="37" t="str">
        <f t="shared" si="2"/>
        <v> </v>
      </c>
      <c r="P40" s="37" t="str">
        <f t="shared" si="3"/>
        <v> </v>
      </c>
    </row>
    <row r="41" spans="1:16" ht="22.5" customHeight="1">
      <c r="A41" s="187">
        <v>20</v>
      </c>
      <c r="B41" s="194"/>
      <c r="C41" s="242"/>
      <c r="D41" s="242"/>
      <c r="E41" s="243"/>
      <c r="F41" s="457"/>
      <c r="G41" s="458"/>
      <c r="H41" s="458"/>
      <c r="I41" s="458"/>
      <c r="J41" s="459"/>
      <c r="K41" s="192"/>
      <c r="L41" s="192"/>
      <c r="M41" s="193"/>
      <c r="N41" s="191"/>
      <c r="O41" s="37" t="str">
        <f t="shared" si="2"/>
        <v> </v>
      </c>
      <c r="P41" s="37" t="str">
        <f t="shared" si="3"/>
        <v> </v>
      </c>
    </row>
    <row r="42" spans="1:14" ht="15.75" customHeight="1">
      <c r="A42" s="3" t="s">
        <v>170</v>
      </c>
      <c r="L42" s="180" t="s">
        <v>135</v>
      </c>
      <c r="M42" s="183">
        <f>SUM(M32:M41)+M18</f>
        <v>0</v>
      </c>
      <c r="N42" s="181"/>
    </row>
    <row r="43" ht="15" customHeight="1">
      <c r="A43" s="182" t="s">
        <v>173</v>
      </c>
    </row>
    <row r="44" ht="15" customHeight="1">
      <c r="A44" s="182"/>
    </row>
    <row r="45" spans="1:14" ht="15" customHeight="1">
      <c r="A45" s="394" t="s">
        <v>125</v>
      </c>
      <c r="B45" s="394"/>
      <c r="C45" s="394"/>
      <c r="D45" s="394"/>
      <c r="E45" s="394"/>
      <c r="F45" s="394"/>
      <c r="G45" s="394"/>
      <c r="H45" s="394"/>
      <c r="I45" s="394"/>
      <c r="J45" s="394"/>
      <c r="K45" s="394"/>
      <c r="L45" s="394"/>
      <c r="M45" s="394"/>
      <c r="N45" s="394"/>
    </row>
    <row r="46" spans="1:11" ht="15" customHeight="1">
      <c r="A46" s="215"/>
      <c r="B46" s="215"/>
      <c r="C46" s="215"/>
      <c r="D46" s="215"/>
      <c r="E46" s="215"/>
      <c r="F46" s="215"/>
      <c r="G46" s="215"/>
      <c r="H46" s="215"/>
      <c r="I46" s="215"/>
      <c r="J46" s="215"/>
      <c r="K46" s="215"/>
    </row>
    <row r="47" spans="1:13" ht="15" customHeight="1">
      <c r="A47" s="218" t="s">
        <v>65</v>
      </c>
      <c r="F47" s="218" t="s">
        <v>66</v>
      </c>
      <c r="I47" s="218" t="s">
        <v>67</v>
      </c>
      <c r="L47" s="70" t="s">
        <v>82</v>
      </c>
      <c r="M47" s="70"/>
    </row>
    <row r="49" spans="1:14" ht="15.75" customHeight="1">
      <c r="A49" s="324" t="s">
        <v>162</v>
      </c>
      <c r="B49" s="324"/>
      <c r="C49" s="324"/>
      <c r="D49" s="324"/>
      <c r="E49" s="324"/>
      <c r="F49" s="324"/>
      <c r="G49" s="324"/>
      <c r="H49" s="324"/>
      <c r="I49" s="324"/>
      <c r="J49" s="324"/>
      <c r="K49" s="324"/>
      <c r="L49" s="324"/>
      <c r="M49" s="324"/>
      <c r="N49" s="324"/>
    </row>
    <row r="50" spans="1:14" ht="15.75" customHeight="1">
      <c r="A50" s="159"/>
      <c r="B50" s="159"/>
      <c r="C50" s="159"/>
      <c r="D50" s="159"/>
      <c r="E50" s="159"/>
      <c r="F50" s="159"/>
      <c r="G50" s="72">
        <f>'proje ve personel bilgileri'!$B$11</f>
        <v>1</v>
      </c>
      <c r="H50" s="163" t="s">
        <v>235</v>
      </c>
      <c r="I50" s="159"/>
      <c r="J50" s="159"/>
      <c r="K50" s="159"/>
      <c r="L50" s="159"/>
      <c r="M50" s="159"/>
      <c r="N50" s="159"/>
    </row>
    <row r="52" spans="1:14" ht="15.75" customHeight="1">
      <c r="A52" s="163" t="s">
        <v>161</v>
      </c>
      <c r="B52" s="164"/>
      <c r="C52" s="164"/>
      <c r="D52" s="164"/>
      <c r="E52" s="164"/>
      <c r="F52" s="164"/>
      <c r="G52" s="164"/>
      <c r="H52" s="164"/>
      <c r="I52" s="164"/>
      <c r="J52" s="164"/>
      <c r="K52" s="164"/>
      <c r="L52" s="164"/>
      <c r="M52" s="164"/>
      <c r="N52" s="162" t="s">
        <v>172</v>
      </c>
    </row>
    <row r="53" spans="1:14" ht="15.75" customHeight="1">
      <c r="A53" s="327" t="s">
        <v>2</v>
      </c>
      <c r="B53" s="328"/>
      <c r="C53" s="454">
        <f>'proje ve personel bilgileri'!$B$2</f>
        <v>0</v>
      </c>
      <c r="D53" s="455"/>
      <c r="E53" s="455"/>
      <c r="F53" s="455"/>
      <c r="G53" s="455"/>
      <c r="H53" s="455"/>
      <c r="I53" s="455"/>
      <c r="J53" s="455"/>
      <c r="K53" s="455"/>
      <c r="L53" s="455"/>
      <c r="M53" s="455"/>
      <c r="N53" s="456"/>
    </row>
    <row r="54" spans="1:14" ht="15.75" customHeight="1">
      <c r="A54" s="327" t="s">
        <v>138</v>
      </c>
      <c r="B54" s="328"/>
      <c r="C54" s="454">
        <f>'proje ve personel bilgileri'!$B$3</f>
        <v>0</v>
      </c>
      <c r="D54" s="455"/>
      <c r="E54" s="455"/>
      <c r="F54" s="455"/>
      <c r="G54" s="455"/>
      <c r="H54" s="455"/>
      <c r="I54" s="455"/>
      <c r="J54" s="455"/>
      <c r="K54" s="455"/>
      <c r="L54" s="455"/>
      <c r="M54" s="455"/>
      <c r="N54" s="456"/>
    </row>
    <row r="55" spans="1:14" ht="60" customHeight="1">
      <c r="A55" s="184" t="s">
        <v>51</v>
      </c>
      <c r="B55" s="185" t="s">
        <v>164</v>
      </c>
      <c r="C55" s="186" t="s">
        <v>165</v>
      </c>
      <c r="D55" s="186" t="s">
        <v>166</v>
      </c>
      <c r="E55" s="166" t="s">
        <v>167</v>
      </c>
      <c r="F55" s="468" t="s">
        <v>153</v>
      </c>
      <c r="G55" s="469"/>
      <c r="H55" s="469"/>
      <c r="I55" s="469"/>
      <c r="J55" s="470"/>
      <c r="K55" s="168" t="s">
        <v>154</v>
      </c>
      <c r="L55" s="168" t="s">
        <v>155</v>
      </c>
      <c r="M55" s="168" t="s">
        <v>156</v>
      </c>
      <c r="N55" s="169" t="s">
        <v>157</v>
      </c>
    </row>
    <row r="56" spans="1:16" ht="22.5" customHeight="1">
      <c r="A56" s="187">
        <v>21</v>
      </c>
      <c r="B56" s="188"/>
      <c r="C56" s="241"/>
      <c r="D56" s="241"/>
      <c r="E56" s="222"/>
      <c r="F56" s="457"/>
      <c r="G56" s="458"/>
      <c r="H56" s="458"/>
      <c r="I56" s="458"/>
      <c r="J56" s="459"/>
      <c r="K56" s="189"/>
      <c r="L56" s="189"/>
      <c r="M56" s="190"/>
      <c r="N56" s="191"/>
      <c r="O56" s="37" t="str">
        <f aca="true" t="shared" si="4" ref="O56:O65">IF(M56&lt;&gt;0,(IF(N56=0,"KDV'li Tutar Zorunlu"," "))," ")</f>
        <v> </v>
      </c>
      <c r="P56" s="37" t="str">
        <f aca="true" t="shared" si="5" ref="P56:P65">IF(M56&lt;&gt;0,(IF(K56=0,"Tarih Numara Zorunlu"," "))," ")</f>
        <v> </v>
      </c>
    </row>
    <row r="57" spans="1:16" ht="22.5" customHeight="1">
      <c r="A57" s="187">
        <v>22</v>
      </c>
      <c r="B57" s="188"/>
      <c r="C57" s="241"/>
      <c r="D57" s="241"/>
      <c r="E57" s="222"/>
      <c r="F57" s="457"/>
      <c r="G57" s="458"/>
      <c r="H57" s="458"/>
      <c r="I57" s="458"/>
      <c r="J57" s="459"/>
      <c r="K57" s="189"/>
      <c r="L57" s="189"/>
      <c r="M57" s="190"/>
      <c r="N57" s="191"/>
      <c r="O57" s="37" t="str">
        <f t="shared" si="4"/>
        <v> </v>
      </c>
      <c r="P57" s="37" t="str">
        <f t="shared" si="5"/>
        <v> </v>
      </c>
    </row>
    <row r="58" spans="1:16" ht="22.5" customHeight="1">
      <c r="A58" s="187">
        <v>23</v>
      </c>
      <c r="B58" s="188"/>
      <c r="C58" s="241"/>
      <c r="D58" s="241"/>
      <c r="E58" s="222"/>
      <c r="F58" s="457"/>
      <c r="G58" s="458"/>
      <c r="H58" s="458"/>
      <c r="I58" s="458"/>
      <c r="J58" s="459"/>
      <c r="K58" s="189"/>
      <c r="L58" s="189"/>
      <c r="M58" s="190"/>
      <c r="N58" s="191"/>
      <c r="O58" s="37" t="str">
        <f t="shared" si="4"/>
        <v> </v>
      </c>
      <c r="P58" s="37" t="str">
        <f t="shared" si="5"/>
        <v> </v>
      </c>
    </row>
    <row r="59" spans="1:16" ht="22.5" customHeight="1">
      <c r="A59" s="187">
        <v>24</v>
      </c>
      <c r="B59" s="188"/>
      <c r="C59" s="241"/>
      <c r="D59" s="241"/>
      <c r="E59" s="222"/>
      <c r="F59" s="457"/>
      <c r="G59" s="458"/>
      <c r="H59" s="458"/>
      <c r="I59" s="458"/>
      <c r="J59" s="459"/>
      <c r="K59" s="192"/>
      <c r="L59" s="192"/>
      <c r="M59" s="193"/>
      <c r="N59" s="191"/>
      <c r="O59" s="37" t="str">
        <f t="shared" si="4"/>
        <v> </v>
      </c>
      <c r="P59" s="37" t="str">
        <f t="shared" si="5"/>
        <v> </v>
      </c>
    </row>
    <row r="60" spans="1:16" ht="22.5" customHeight="1">
      <c r="A60" s="187">
        <v>25</v>
      </c>
      <c r="B60" s="188"/>
      <c r="C60" s="241"/>
      <c r="D60" s="241"/>
      <c r="E60" s="222"/>
      <c r="F60" s="457"/>
      <c r="G60" s="458"/>
      <c r="H60" s="458"/>
      <c r="I60" s="458"/>
      <c r="J60" s="459"/>
      <c r="K60" s="192"/>
      <c r="L60" s="192"/>
      <c r="M60" s="193"/>
      <c r="N60" s="191"/>
      <c r="O60" s="37" t="str">
        <f t="shared" si="4"/>
        <v> </v>
      </c>
      <c r="P60" s="37" t="str">
        <f t="shared" si="5"/>
        <v> </v>
      </c>
    </row>
    <row r="61" spans="1:16" ht="22.5" customHeight="1">
      <c r="A61" s="187">
        <v>26</v>
      </c>
      <c r="B61" s="188"/>
      <c r="C61" s="241"/>
      <c r="D61" s="241"/>
      <c r="E61" s="222"/>
      <c r="F61" s="457"/>
      <c r="G61" s="458"/>
      <c r="H61" s="458"/>
      <c r="I61" s="458"/>
      <c r="J61" s="459"/>
      <c r="K61" s="192"/>
      <c r="L61" s="192"/>
      <c r="M61" s="193"/>
      <c r="N61" s="191"/>
      <c r="O61" s="37" t="str">
        <f t="shared" si="4"/>
        <v> </v>
      </c>
      <c r="P61" s="37" t="str">
        <f t="shared" si="5"/>
        <v> </v>
      </c>
    </row>
    <row r="62" spans="1:16" ht="22.5" customHeight="1">
      <c r="A62" s="187">
        <v>27</v>
      </c>
      <c r="B62" s="194"/>
      <c r="C62" s="242"/>
      <c r="D62" s="242"/>
      <c r="E62" s="243"/>
      <c r="F62" s="457"/>
      <c r="G62" s="458"/>
      <c r="H62" s="458"/>
      <c r="I62" s="458"/>
      <c r="J62" s="459"/>
      <c r="K62" s="192"/>
      <c r="L62" s="192"/>
      <c r="M62" s="193"/>
      <c r="N62" s="191"/>
      <c r="O62" s="37" t="str">
        <f t="shared" si="4"/>
        <v> </v>
      </c>
      <c r="P62" s="37" t="str">
        <f t="shared" si="5"/>
        <v> </v>
      </c>
    </row>
    <row r="63" spans="1:16" ht="22.5" customHeight="1">
      <c r="A63" s="187">
        <v>28</v>
      </c>
      <c r="B63" s="194"/>
      <c r="C63" s="242"/>
      <c r="D63" s="242"/>
      <c r="E63" s="243"/>
      <c r="F63" s="457"/>
      <c r="G63" s="458"/>
      <c r="H63" s="458"/>
      <c r="I63" s="458"/>
      <c r="J63" s="459"/>
      <c r="K63" s="192"/>
      <c r="L63" s="192"/>
      <c r="M63" s="193"/>
      <c r="N63" s="191"/>
      <c r="O63" s="37" t="str">
        <f t="shared" si="4"/>
        <v> </v>
      </c>
      <c r="P63" s="37" t="str">
        <f t="shared" si="5"/>
        <v> </v>
      </c>
    </row>
    <row r="64" spans="1:16" ht="22.5" customHeight="1">
      <c r="A64" s="187">
        <v>29</v>
      </c>
      <c r="B64" s="194"/>
      <c r="C64" s="242"/>
      <c r="D64" s="242"/>
      <c r="E64" s="243"/>
      <c r="F64" s="457"/>
      <c r="G64" s="458"/>
      <c r="H64" s="458"/>
      <c r="I64" s="458"/>
      <c r="J64" s="459"/>
      <c r="K64" s="192"/>
      <c r="L64" s="192"/>
      <c r="M64" s="193"/>
      <c r="N64" s="191"/>
      <c r="O64" s="37" t="str">
        <f t="shared" si="4"/>
        <v> </v>
      </c>
      <c r="P64" s="37" t="str">
        <f t="shared" si="5"/>
        <v> </v>
      </c>
    </row>
    <row r="65" spans="1:16" ht="22.5" customHeight="1">
      <c r="A65" s="187">
        <v>30</v>
      </c>
      <c r="B65" s="194"/>
      <c r="C65" s="242"/>
      <c r="D65" s="242"/>
      <c r="E65" s="243"/>
      <c r="F65" s="457"/>
      <c r="G65" s="458"/>
      <c r="H65" s="458"/>
      <c r="I65" s="458"/>
      <c r="J65" s="459"/>
      <c r="K65" s="192"/>
      <c r="L65" s="192"/>
      <c r="M65" s="193"/>
      <c r="N65" s="191"/>
      <c r="O65" s="37" t="str">
        <f t="shared" si="4"/>
        <v> </v>
      </c>
      <c r="P65" s="37" t="str">
        <f t="shared" si="5"/>
        <v> </v>
      </c>
    </row>
    <row r="66" spans="1:14" ht="15.75" customHeight="1">
      <c r="A66" s="3" t="s">
        <v>174</v>
      </c>
      <c r="L66" s="180" t="s">
        <v>135</v>
      </c>
      <c r="M66" s="183">
        <f>SUM(M56:M65)+M42</f>
        <v>0</v>
      </c>
      <c r="N66" s="181"/>
    </row>
    <row r="67" ht="15" customHeight="1">
      <c r="A67" s="182" t="s">
        <v>173</v>
      </c>
    </row>
    <row r="68" ht="15" customHeight="1">
      <c r="A68" s="182"/>
    </row>
    <row r="69" spans="1:14" ht="15" customHeight="1">
      <c r="A69" s="394" t="s">
        <v>125</v>
      </c>
      <c r="B69" s="394"/>
      <c r="C69" s="394"/>
      <c r="D69" s="394"/>
      <c r="E69" s="394"/>
      <c r="F69" s="394"/>
      <c r="G69" s="394"/>
      <c r="H69" s="394"/>
      <c r="I69" s="394"/>
      <c r="J69" s="394"/>
      <c r="K69" s="394"/>
      <c r="L69" s="394"/>
      <c r="M69" s="394"/>
      <c r="N69" s="394"/>
    </row>
    <row r="70" spans="1:11" ht="15" customHeight="1">
      <c r="A70" s="215"/>
      <c r="B70" s="215"/>
      <c r="C70" s="215"/>
      <c r="D70" s="215"/>
      <c r="E70" s="215"/>
      <c r="F70" s="215"/>
      <c r="G70" s="215"/>
      <c r="H70" s="215"/>
      <c r="I70" s="215"/>
      <c r="J70" s="215"/>
      <c r="K70" s="215"/>
    </row>
    <row r="71" spans="1:13" ht="15" customHeight="1">
      <c r="A71" s="218" t="s">
        <v>65</v>
      </c>
      <c r="F71" s="218" t="s">
        <v>66</v>
      </c>
      <c r="I71" s="218" t="s">
        <v>67</v>
      </c>
      <c r="L71" s="70" t="s">
        <v>82</v>
      </c>
      <c r="M71" s="70"/>
    </row>
    <row r="73" spans="1:14" ht="15.75" customHeight="1">
      <c r="A73" s="324" t="s">
        <v>162</v>
      </c>
      <c r="B73" s="324"/>
      <c r="C73" s="324"/>
      <c r="D73" s="324"/>
      <c r="E73" s="324"/>
      <c r="F73" s="324"/>
      <c r="G73" s="324"/>
      <c r="H73" s="324"/>
      <c r="I73" s="324"/>
      <c r="J73" s="324"/>
      <c r="K73" s="324"/>
      <c r="L73" s="324"/>
      <c r="M73" s="324"/>
      <c r="N73" s="324"/>
    </row>
    <row r="74" spans="1:14" ht="15.75" customHeight="1">
      <c r="A74" s="159"/>
      <c r="B74" s="159"/>
      <c r="C74" s="159"/>
      <c r="D74" s="159"/>
      <c r="E74" s="159"/>
      <c r="F74" s="159"/>
      <c r="G74" s="72">
        <f>'proje ve personel bilgileri'!$B$11</f>
        <v>1</v>
      </c>
      <c r="H74" s="163" t="s">
        <v>235</v>
      </c>
      <c r="I74" s="159"/>
      <c r="J74" s="159"/>
      <c r="K74" s="159"/>
      <c r="L74" s="159"/>
      <c r="M74" s="159"/>
      <c r="N74" s="159"/>
    </row>
    <row r="76" spans="1:14" ht="15.75" customHeight="1">
      <c r="A76" s="163" t="s">
        <v>161</v>
      </c>
      <c r="B76" s="164"/>
      <c r="C76" s="164"/>
      <c r="D76" s="164"/>
      <c r="E76" s="164"/>
      <c r="F76" s="164"/>
      <c r="G76" s="164"/>
      <c r="H76" s="164"/>
      <c r="I76" s="164"/>
      <c r="J76" s="164"/>
      <c r="K76" s="164"/>
      <c r="L76" s="164"/>
      <c r="M76" s="164"/>
      <c r="N76" s="162" t="s">
        <v>172</v>
      </c>
    </row>
    <row r="77" spans="1:14" ht="15.75" customHeight="1">
      <c r="A77" s="327" t="s">
        <v>2</v>
      </c>
      <c r="B77" s="328"/>
      <c r="C77" s="454">
        <f>'proje ve personel bilgileri'!$B$2</f>
        <v>0</v>
      </c>
      <c r="D77" s="455"/>
      <c r="E77" s="455"/>
      <c r="F77" s="455"/>
      <c r="G77" s="455"/>
      <c r="H77" s="455"/>
      <c r="I77" s="455"/>
      <c r="J77" s="455"/>
      <c r="K77" s="455"/>
      <c r="L77" s="455"/>
      <c r="M77" s="455"/>
      <c r="N77" s="456"/>
    </row>
    <row r="78" spans="1:14" ht="15.75" customHeight="1">
      <c r="A78" s="327" t="s">
        <v>138</v>
      </c>
      <c r="B78" s="328"/>
      <c r="C78" s="454">
        <f>'proje ve personel bilgileri'!$B$3</f>
        <v>0</v>
      </c>
      <c r="D78" s="455"/>
      <c r="E78" s="455"/>
      <c r="F78" s="455"/>
      <c r="G78" s="455"/>
      <c r="H78" s="455"/>
      <c r="I78" s="455"/>
      <c r="J78" s="455"/>
      <c r="K78" s="455"/>
      <c r="L78" s="455"/>
      <c r="M78" s="455"/>
      <c r="N78" s="456"/>
    </row>
    <row r="79" spans="1:14" ht="60" customHeight="1">
      <c r="A79" s="184" t="s">
        <v>51</v>
      </c>
      <c r="B79" s="185" t="s">
        <v>164</v>
      </c>
      <c r="C79" s="186" t="s">
        <v>165</v>
      </c>
      <c r="D79" s="186" t="s">
        <v>166</v>
      </c>
      <c r="E79" s="166" t="s">
        <v>167</v>
      </c>
      <c r="F79" s="468" t="s">
        <v>153</v>
      </c>
      <c r="G79" s="469"/>
      <c r="H79" s="469"/>
      <c r="I79" s="469"/>
      <c r="J79" s="470"/>
      <c r="K79" s="168" t="s">
        <v>154</v>
      </c>
      <c r="L79" s="168" t="s">
        <v>155</v>
      </c>
      <c r="M79" s="168" t="s">
        <v>156</v>
      </c>
      <c r="N79" s="169" t="s">
        <v>157</v>
      </c>
    </row>
    <row r="80" spans="1:16" ht="22.5" customHeight="1">
      <c r="A80" s="187">
        <v>31</v>
      </c>
      <c r="B80" s="188"/>
      <c r="C80" s="241"/>
      <c r="D80" s="241"/>
      <c r="E80" s="222"/>
      <c r="F80" s="457"/>
      <c r="G80" s="458"/>
      <c r="H80" s="458"/>
      <c r="I80" s="458"/>
      <c r="J80" s="459"/>
      <c r="K80" s="189"/>
      <c r="L80" s="189"/>
      <c r="M80" s="190"/>
      <c r="N80" s="191"/>
      <c r="O80" s="37" t="str">
        <f aca="true" t="shared" si="6" ref="O80:O89">IF(M80&lt;&gt;0,(IF(N80=0,"KDV'li Tutar Zorunlu"," "))," ")</f>
        <v> </v>
      </c>
      <c r="P80" s="37" t="str">
        <f aca="true" t="shared" si="7" ref="P80:P89">IF(M80&lt;&gt;0,(IF(K80=0,"Tarih Numara Zorunlu"," "))," ")</f>
        <v> </v>
      </c>
    </row>
    <row r="81" spans="1:16" ht="22.5" customHeight="1">
      <c r="A81" s="187">
        <v>32</v>
      </c>
      <c r="B81" s="188"/>
      <c r="C81" s="241"/>
      <c r="D81" s="241"/>
      <c r="E81" s="222"/>
      <c r="F81" s="457"/>
      <c r="G81" s="458"/>
      <c r="H81" s="458"/>
      <c r="I81" s="458"/>
      <c r="J81" s="459"/>
      <c r="K81" s="189"/>
      <c r="L81" s="189"/>
      <c r="M81" s="190"/>
      <c r="N81" s="191"/>
      <c r="O81" s="37" t="str">
        <f t="shared" si="6"/>
        <v> </v>
      </c>
      <c r="P81" s="37" t="str">
        <f t="shared" si="7"/>
        <v> </v>
      </c>
    </row>
    <row r="82" spans="1:16" ht="22.5" customHeight="1">
      <c r="A82" s="187">
        <v>33</v>
      </c>
      <c r="B82" s="188"/>
      <c r="C82" s="241"/>
      <c r="D82" s="241"/>
      <c r="E82" s="222"/>
      <c r="F82" s="457"/>
      <c r="G82" s="458"/>
      <c r="H82" s="458"/>
      <c r="I82" s="458"/>
      <c r="J82" s="459"/>
      <c r="K82" s="189"/>
      <c r="L82" s="189"/>
      <c r="M82" s="190"/>
      <c r="N82" s="191"/>
      <c r="O82" s="37" t="str">
        <f t="shared" si="6"/>
        <v> </v>
      </c>
      <c r="P82" s="37" t="str">
        <f t="shared" si="7"/>
        <v> </v>
      </c>
    </row>
    <row r="83" spans="1:16" ht="22.5" customHeight="1">
      <c r="A83" s="187">
        <v>34</v>
      </c>
      <c r="B83" s="188"/>
      <c r="C83" s="241"/>
      <c r="D83" s="241"/>
      <c r="E83" s="222"/>
      <c r="F83" s="457"/>
      <c r="G83" s="458"/>
      <c r="H83" s="458"/>
      <c r="I83" s="458"/>
      <c r="J83" s="459"/>
      <c r="K83" s="192"/>
      <c r="L83" s="192"/>
      <c r="M83" s="193"/>
      <c r="N83" s="191"/>
      <c r="O83" s="37" t="str">
        <f t="shared" si="6"/>
        <v> </v>
      </c>
      <c r="P83" s="37" t="str">
        <f t="shared" si="7"/>
        <v> </v>
      </c>
    </row>
    <row r="84" spans="1:16" ht="22.5" customHeight="1">
      <c r="A84" s="187">
        <v>35</v>
      </c>
      <c r="B84" s="188"/>
      <c r="C84" s="241"/>
      <c r="D84" s="241"/>
      <c r="E84" s="222"/>
      <c r="F84" s="457"/>
      <c r="G84" s="458"/>
      <c r="H84" s="458"/>
      <c r="I84" s="458"/>
      <c r="J84" s="459"/>
      <c r="K84" s="192"/>
      <c r="L84" s="192"/>
      <c r="M84" s="193"/>
      <c r="N84" s="191"/>
      <c r="O84" s="37" t="str">
        <f t="shared" si="6"/>
        <v> </v>
      </c>
      <c r="P84" s="37" t="str">
        <f t="shared" si="7"/>
        <v> </v>
      </c>
    </row>
    <row r="85" spans="1:16" ht="22.5" customHeight="1">
      <c r="A85" s="187">
        <v>36</v>
      </c>
      <c r="B85" s="188"/>
      <c r="C85" s="241"/>
      <c r="D85" s="241"/>
      <c r="E85" s="222"/>
      <c r="F85" s="457"/>
      <c r="G85" s="458"/>
      <c r="H85" s="458"/>
      <c r="I85" s="458"/>
      <c r="J85" s="459"/>
      <c r="K85" s="192"/>
      <c r="L85" s="192"/>
      <c r="M85" s="193"/>
      <c r="N85" s="191"/>
      <c r="O85" s="37" t="str">
        <f t="shared" si="6"/>
        <v> </v>
      </c>
      <c r="P85" s="37" t="str">
        <f t="shared" si="7"/>
        <v> </v>
      </c>
    </row>
    <row r="86" spans="1:16" ht="22.5" customHeight="1">
      <c r="A86" s="187">
        <v>37</v>
      </c>
      <c r="B86" s="194"/>
      <c r="C86" s="242"/>
      <c r="D86" s="242"/>
      <c r="E86" s="243"/>
      <c r="F86" s="457"/>
      <c r="G86" s="458"/>
      <c r="H86" s="458"/>
      <c r="I86" s="458"/>
      <c r="J86" s="459"/>
      <c r="K86" s="192"/>
      <c r="L86" s="192"/>
      <c r="M86" s="193"/>
      <c r="N86" s="191"/>
      <c r="O86" s="37" t="str">
        <f t="shared" si="6"/>
        <v> </v>
      </c>
      <c r="P86" s="37" t="str">
        <f t="shared" si="7"/>
        <v> </v>
      </c>
    </row>
    <row r="87" spans="1:16" ht="22.5" customHeight="1">
      <c r="A87" s="187">
        <v>38</v>
      </c>
      <c r="B87" s="194"/>
      <c r="C87" s="242"/>
      <c r="D87" s="242"/>
      <c r="E87" s="243"/>
      <c r="F87" s="457"/>
      <c r="G87" s="458"/>
      <c r="H87" s="458"/>
      <c r="I87" s="458"/>
      <c r="J87" s="459"/>
      <c r="K87" s="192"/>
      <c r="L87" s="192"/>
      <c r="M87" s="193"/>
      <c r="N87" s="191"/>
      <c r="O87" s="37" t="str">
        <f t="shared" si="6"/>
        <v> </v>
      </c>
      <c r="P87" s="37" t="str">
        <f t="shared" si="7"/>
        <v> </v>
      </c>
    </row>
    <row r="88" spans="1:16" ht="22.5" customHeight="1">
      <c r="A88" s="187">
        <v>39</v>
      </c>
      <c r="B88" s="194"/>
      <c r="C88" s="242"/>
      <c r="D88" s="242"/>
      <c r="E88" s="243"/>
      <c r="F88" s="457"/>
      <c r="G88" s="458"/>
      <c r="H88" s="458"/>
      <c r="I88" s="458"/>
      <c r="J88" s="459"/>
      <c r="K88" s="192"/>
      <c r="L88" s="192"/>
      <c r="M88" s="193"/>
      <c r="N88" s="191"/>
      <c r="O88" s="37" t="str">
        <f t="shared" si="6"/>
        <v> </v>
      </c>
      <c r="P88" s="37" t="str">
        <f t="shared" si="7"/>
        <v> </v>
      </c>
    </row>
    <row r="89" spans="1:16" ht="22.5" customHeight="1">
      <c r="A89" s="187">
        <v>40</v>
      </c>
      <c r="B89" s="194"/>
      <c r="C89" s="242"/>
      <c r="D89" s="242"/>
      <c r="E89" s="243"/>
      <c r="F89" s="457"/>
      <c r="G89" s="458"/>
      <c r="H89" s="458"/>
      <c r="I89" s="458"/>
      <c r="J89" s="459"/>
      <c r="K89" s="192"/>
      <c r="L89" s="192"/>
      <c r="M89" s="193"/>
      <c r="N89" s="191"/>
      <c r="O89" s="37" t="str">
        <f t="shared" si="6"/>
        <v> </v>
      </c>
      <c r="P89" s="37" t="str">
        <f t="shared" si="7"/>
        <v> </v>
      </c>
    </row>
    <row r="90" spans="1:14" ht="15.75" customHeight="1">
      <c r="A90" s="3" t="s">
        <v>170</v>
      </c>
      <c r="L90" s="180" t="s">
        <v>135</v>
      </c>
      <c r="M90" s="183">
        <f>SUM(M80:M89)+M66</f>
        <v>0</v>
      </c>
      <c r="N90" s="181"/>
    </row>
    <row r="91" ht="15" customHeight="1">
      <c r="A91" s="182" t="s">
        <v>173</v>
      </c>
    </row>
    <row r="92" ht="15" customHeight="1">
      <c r="A92" s="182"/>
    </row>
    <row r="93" spans="1:14" ht="15" customHeight="1">
      <c r="A93" s="394" t="s">
        <v>125</v>
      </c>
      <c r="B93" s="394"/>
      <c r="C93" s="394"/>
      <c r="D93" s="394"/>
      <c r="E93" s="394"/>
      <c r="F93" s="394"/>
      <c r="G93" s="394"/>
      <c r="H93" s="394"/>
      <c r="I93" s="394"/>
      <c r="J93" s="394"/>
      <c r="K93" s="394"/>
      <c r="L93" s="394"/>
      <c r="M93" s="394"/>
      <c r="N93" s="394"/>
    </row>
    <row r="94" spans="1:11" ht="15" customHeight="1">
      <c r="A94" s="215"/>
      <c r="B94" s="215"/>
      <c r="C94" s="215"/>
      <c r="D94" s="215"/>
      <c r="E94" s="215"/>
      <c r="F94" s="215"/>
      <c r="G94" s="215"/>
      <c r="H94" s="215"/>
      <c r="I94" s="215"/>
      <c r="J94" s="215"/>
      <c r="K94" s="215"/>
    </row>
    <row r="95" spans="1:13" ht="15" customHeight="1">
      <c r="A95" s="218" t="s">
        <v>65</v>
      </c>
      <c r="F95" s="218" t="s">
        <v>66</v>
      </c>
      <c r="I95" s="218" t="s">
        <v>67</v>
      </c>
      <c r="L95" s="70" t="s">
        <v>82</v>
      </c>
      <c r="M95" s="70"/>
    </row>
    <row r="97" spans="1:14" ht="15.75" customHeight="1">
      <c r="A97" s="324" t="s">
        <v>162</v>
      </c>
      <c r="B97" s="324"/>
      <c r="C97" s="324"/>
      <c r="D97" s="324"/>
      <c r="E97" s="324"/>
      <c r="F97" s="324"/>
      <c r="G97" s="324"/>
      <c r="H97" s="324"/>
      <c r="I97" s="324"/>
      <c r="J97" s="324"/>
      <c r="K97" s="324"/>
      <c r="L97" s="324"/>
      <c r="M97" s="324"/>
      <c r="N97" s="324"/>
    </row>
    <row r="98" spans="1:14" ht="15.75" customHeight="1">
      <c r="A98" s="159"/>
      <c r="B98" s="159"/>
      <c r="C98" s="159"/>
      <c r="D98" s="159"/>
      <c r="E98" s="159"/>
      <c r="F98" s="159"/>
      <c r="G98" s="72">
        <f>'proje ve personel bilgileri'!$B$11</f>
        <v>1</v>
      </c>
      <c r="H98" s="163" t="s">
        <v>235</v>
      </c>
      <c r="I98" s="159"/>
      <c r="J98" s="159"/>
      <c r="K98" s="159"/>
      <c r="L98" s="159"/>
      <c r="M98" s="159"/>
      <c r="N98" s="159"/>
    </row>
    <row r="100" spans="1:14" ht="15.75" customHeight="1">
      <c r="A100" s="163" t="s">
        <v>161</v>
      </c>
      <c r="B100" s="164"/>
      <c r="C100" s="164"/>
      <c r="D100" s="164"/>
      <c r="E100" s="164"/>
      <c r="F100" s="164"/>
      <c r="G100" s="164"/>
      <c r="H100" s="164"/>
      <c r="I100" s="164"/>
      <c r="J100" s="164"/>
      <c r="K100" s="164"/>
      <c r="L100" s="164"/>
      <c r="M100" s="164"/>
      <c r="N100" s="162" t="s">
        <v>172</v>
      </c>
    </row>
    <row r="101" spans="1:14" ht="15.75" customHeight="1">
      <c r="A101" s="327" t="s">
        <v>2</v>
      </c>
      <c r="B101" s="328"/>
      <c r="C101" s="454">
        <f>'proje ve personel bilgileri'!$B$2</f>
        <v>0</v>
      </c>
      <c r="D101" s="455"/>
      <c r="E101" s="455"/>
      <c r="F101" s="455"/>
      <c r="G101" s="455"/>
      <c r="H101" s="455"/>
      <c r="I101" s="455"/>
      <c r="J101" s="455"/>
      <c r="K101" s="455"/>
      <c r="L101" s="455"/>
      <c r="M101" s="455"/>
      <c r="N101" s="456"/>
    </row>
    <row r="102" spans="1:14" ht="15.75" customHeight="1">
      <c r="A102" s="327" t="s">
        <v>138</v>
      </c>
      <c r="B102" s="328"/>
      <c r="C102" s="454">
        <f>'proje ve personel bilgileri'!$B$3</f>
        <v>0</v>
      </c>
      <c r="D102" s="455"/>
      <c r="E102" s="455"/>
      <c r="F102" s="455"/>
      <c r="G102" s="455"/>
      <c r="H102" s="455"/>
      <c r="I102" s="455"/>
      <c r="J102" s="455"/>
      <c r="K102" s="455"/>
      <c r="L102" s="455"/>
      <c r="M102" s="455"/>
      <c r="N102" s="456"/>
    </row>
    <row r="103" spans="1:14" ht="60" customHeight="1">
      <c r="A103" s="184" t="s">
        <v>51</v>
      </c>
      <c r="B103" s="185" t="s">
        <v>164</v>
      </c>
      <c r="C103" s="186" t="s">
        <v>165</v>
      </c>
      <c r="D103" s="186" t="s">
        <v>166</v>
      </c>
      <c r="E103" s="166" t="s">
        <v>167</v>
      </c>
      <c r="F103" s="468" t="s">
        <v>153</v>
      </c>
      <c r="G103" s="469"/>
      <c r="H103" s="469"/>
      <c r="I103" s="469"/>
      <c r="J103" s="470"/>
      <c r="K103" s="168" t="s">
        <v>154</v>
      </c>
      <c r="L103" s="168" t="s">
        <v>155</v>
      </c>
      <c r="M103" s="168" t="s">
        <v>156</v>
      </c>
      <c r="N103" s="169" t="s">
        <v>157</v>
      </c>
    </row>
    <row r="104" spans="1:16" ht="22.5" customHeight="1">
      <c r="A104" s="187">
        <v>41</v>
      </c>
      <c r="B104" s="188"/>
      <c r="C104" s="241"/>
      <c r="D104" s="241"/>
      <c r="E104" s="222"/>
      <c r="F104" s="457"/>
      <c r="G104" s="458"/>
      <c r="H104" s="458"/>
      <c r="I104" s="458"/>
      <c r="J104" s="459"/>
      <c r="K104" s="189"/>
      <c r="L104" s="189"/>
      <c r="M104" s="190"/>
      <c r="N104" s="191"/>
      <c r="O104" s="37" t="str">
        <f aca="true" t="shared" si="8" ref="O104:O113">IF(M104&lt;&gt;0,(IF(N104=0,"KDV'li Tutar Zorunlu"," "))," ")</f>
        <v> </v>
      </c>
      <c r="P104" s="37" t="str">
        <f aca="true" t="shared" si="9" ref="P104:P113">IF(M104&lt;&gt;0,(IF(K104=0,"Tarih Numara Zorunlu"," "))," ")</f>
        <v> </v>
      </c>
    </row>
    <row r="105" spans="1:16" ht="22.5" customHeight="1">
      <c r="A105" s="187">
        <v>42</v>
      </c>
      <c r="B105" s="188"/>
      <c r="C105" s="241"/>
      <c r="D105" s="241"/>
      <c r="E105" s="222"/>
      <c r="F105" s="457"/>
      <c r="G105" s="458"/>
      <c r="H105" s="458"/>
      <c r="I105" s="458"/>
      <c r="J105" s="459"/>
      <c r="K105" s="189"/>
      <c r="L105" s="189"/>
      <c r="M105" s="190"/>
      <c r="N105" s="191"/>
      <c r="O105" s="37" t="str">
        <f t="shared" si="8"/>
        <v> </v>
      </c>
      <c r="P105" s="37" t="str">
        <f t="shared" si="9"/>
        <v> </v>
      </c>
    </row>
    <row r="106" spans="1:16" ht="22.5" customHeight="1">
      <c r="A106" s="187">
        <v>43</v>
      </c>
      <c r="B106" s="188"/>
      <c r="C106" s="241"/>
      <c r="D106" s="241"/>
      <c r="E106" s="222"/>
      <c r="F106" s="457"/>
      <c r="G106" s="458"/>
      <c r="H106" s="458"/>
      <c r="I106" s="458"/>
      <c r="J106" s="459"/>
      <c r="K106" s="189"/>
      <c r="L106" s="189"/>
      <c r="M106" s="190"/>
      <c r="N106" s="191"/>
      <c r="O106" s="37" t="str">
        <f t="shared" si="8"/>
        <v> </v>
      </c>
      <c r="P106" s="37" t="str">
        <f t="shared" si="9"/>
        <v> </v>
      </c>
    </row>
    <row r="107" spans="1:16" ht="22.5" customHeight="1">
      <c r="A107" s="187">
        <v>44</v>
      </c>
      <c r="B107" s="188"/>
      <c r="C107" s="241"/>
      <c r="D107" s="241"/>
      <c r="E107" s="222"/>
      <c r="F107" s="457"/>
      <c r="G107" s="458"/>
      <c r="H107" s="458"/>
      <c r="I107" s="458"/>
      <c r="J107" s="459"/>
      <c r="K107" s="192"/>
      <c r="L107" s="192"/>
      <c r="M107" s="193"/>
      <c r="N107" s="191"/>
      <c r="O107" s="37" t="str">
        <f t="shared" si="8"/>
        <v> </v>
      </c>
      <c r="P107" s="37" t="str">
        <f t="shared" si="9"/>
        <v> </v>
      </c>
    </row>
    <row r="108" spans="1:16" ht="22.5" customHeight="1">
      <c r="A108" s="187">
        <v>45</v>
      </c>
      <c r="B108" s="188"/>
      <c r="C108" s="241"/>
      <c r="D108" s="241"/>
      <c r="E108" s="222"/>
      <c r="F108" s="457"/>
      <c r="G108" s="458"/>
      <c r="H108" s="458"/>
      <c r="I108" s="458"/>
      <c r="J108" s="459"/>
      <c r="K108" s="192"/>
      <c r="L108" s="192"/>
      <c r="M108" s="193"/>
      <c r="N108" s="191"/>
      <c r="O108" s="37" t="str">
        <f t="shared" si="8"/>
        <v> </v>
      </c>
      <c r="P108" s="37" t="str">
        <f t="shared" si="9"/>
        <v> </v>
      </c>
    </row>
    <row r="109" spans="1:16" ht="22.5" customHeight="1">
      <c r="A109" s="187">
        <v>46</v>
      </c>
      <c r="B109" s="188"/>
      <c r="C109" s="241"/>
      <c r="D109" s="241"/>
      <c r="E109" s="222"/>
      <c r="F109" s="457"/>
      <c r="G109" s="458"/>
      <c r="H109" s="458"/>
      <c r="I109" s="458"/>
      <c r="J109" s="459"/>
      <c r="K109" s="192"/>
      <c r="L109" s="192"/>
      <c r="M109" s="193"/>
      <c r="N109" s="191"/>
      <c r="O109" s="37" t="str">
        <f t="shared" si="8"/>
        <v> </v>
      </c>
      <c r="P109" s="37" t="str">
        <f t="shared" si="9"/>
        <v> </v>
      </c>
    </row>
    <row r="110" spans="1:16" ht="22.5" customHeight="1">
      <c r="A110" s="187">
        <v>47</v>
      </c>
      <c r="B110" s="194"/>
      <c r="C110" s="242"/>
      <c r="D110" s="242"/>
      <c r="E110" s="243"/>
      <c r="F110" s="457"/>
      <c r="G110" s="458"/>
      <c r="H110" s="458"/>
      <c r="I110" s="458"/>
      <c r="J110" s="459"/>
      <c r="K110" s="192"/>
      <c r="L110" s="192"/>
      <c r="M110" s="193"/>
      <c r="N110" s="191"/>
      <c r="O110" s="37" t="str">
        <f t="shared" si="8"/>
        <v> </v>
      </c>
      <c r="P110" s="37" t="str">
        <f t="shared" si="9"/>
        <v> </v>
      </c>
    </row>
    <row r="111" spans="1:16" ht="22.5" customHeight="1">
      <c r="A111" s="187">
        <v>48</v>
      </c>
      <c r="B111" s="194"/>
      <c r="C111" s="242"/>
      <c r="D111" s="242"/>
      <c r="E111" s="243"/>
      <c r="F111" s="457"/>
      <c r="G111" s="458"/>
      <c r="H111" s="458"/>
      <c r="I111" s="458"/>
      <c r="J111" s="459"/>
      <c r="K111" s="192"/>
      <c r="L111" s="192"/>
      <c r="M111" s="193"/>
      <c r="N111" s="191"/>
      <c r="O111" s="37" t="str">
        <f t="shared" si="8"/>
        <v> </v>
      </c>
      <c r="P111" s="37" t="str">
        <f t="shared" si="9"/>
        <v> </v>
      </c>
    </row>
    <row r="112" spans="1:16" ht="22.5" customHeight="1">
      <c r="A112" s="187">
        <v>49</v>
      </c>
      <c r="B112" s="194"/>
      <c r="C112" s="242"/>
      <c r="D112" s="242"/>
      <c r="E112" s="243"/>
      <c r="F112" s="457"/>
      <c r="G112" s="458"/>
      <c r="H112" s="458"/>
      <c r="I112" s="458"/>
      <c r="J112" s="459"/>
      <c r="K112" s="192"/>
      <c r="L112" s="192"/>
      <c r="M112" s="193"/>
      <c r="N112" s="191"/>
      <c r="O112" s="37" t="str">
        <f t="shared" si="8"/>
        <v> </v>
      </c>
      <c r="P112" s="37" t="str">
        <f t="shared" si="9"/>
        <v> </v>
      </c>
    </row>
    <row r="113" spans="1:16" ht="22.5" customHeight="1">
      <c r="A113" s="187">
        <v>50</v>
      </c>
      <c r="B113" s="194"/>
      <c r="C113" s="242"/>
      <c r="D113" s="242"/>
      <c r="E113" s="243"/>
      <c r="F113" s="457"/>
      <c r="G113" s="458"/>
      <c r="H113" s="458"/>
      <c r="I113" s="458"/>
      <c r="J113" s="459"/>
      <c r="K113" s="192"/>
      <c r="L113" s="192"/>
      <c r="M113" s="193"/>
      <c r="N113" s="191"/>
      <c r="O113" s="37" t="str">
        <f t="shared" si="8"/>
        <v> </v>
      </c>
      <c r="P113" s="37" t="str">
        <f t="shared" si="9"/>
        <v> </v>
      </c>
    </row>
    <row r="114" spans="1:14" ht="15.75" customHeight="1">
      <c r="A114" s="3" t="s">
        <v>170</v>
      </c>
      <c r="L114" s="180" t="s">
        <v>135</v>
      </c>
      <c r="M114" s="183">
        <f>SUM(M104:M113)+M90</f>
        <v>0</v>
      </c>
      <c r="N114" s="181"/>
    </row>
    <row r="115" ht="15" customHeight="1">
      <c r="A115" s="182" t="s">
        <v>173</v>
      </c>
    </row>
    <row r="116" ht="15" customHeight="1">
      <c r="A116" s="182"/>
    </row>
    <row r="117" spans="1:14" ht="15" customHeight="1">
      <c r="A117" s="394" t="s">
        <v>125</v>
      </c>
      <c r="B117" s="394"/>
      <c r="C117" s="394"/>
      <c r="D117" s="394"/>
      <c r="E117" s="394"/>
      <c r="F117" s="394"/>
      <c r="G117" s="394"/>
      <c r="H117" s="394"/>
      <c r="I117" s="394"/>
      <c r="J117" s="394"/>
      <c r="K117" s="394"/>
      <c r="L117" s="394"/>
      <c r="M117" s="394"/>
      <c r="N117" s="394"/>
    </row>
    <row r="118" spans="1:11" ht="15" customHeight="1">
      <c r="A118" s="215"/>
      <c r="B118" s="215"/>
      <c r="C118" s="215"/>
      <c r="D118" s="215"/>
      <c r="E118" s="215"/>
      <c r="F118" s="215"/>
      <c r="G118" s="215"/>
      <c r="H118" s="215"/>
      <c r="I118" s="215"/>
      <c r="J118" s="215"/>
      <c r="K118" s="215"/>
    </row>
    <row r="119" spans="1:13" ht="15" customHeight="1">
      <c r="A119" s="218" t="s">
        <v>65</v>
      </c>
      <c r="F119" s="218" t="s">
        <v>66</v>
      </c>
      <c r="I119" s="218" t="s">
        <v>67</v>
      </c>
      <c r="L119" s="70" t="s">
        <v>82</v>
      </c>
      <c r="M119" s="70"/>
    </row>
    <row r="121" spans="1:14" ht="15.75" customHeight="1">
      <c r="A121" s="324" t="s">
        <v>162</v>
      </c>
      <c r="B121" s="324"/>
      <c r="C121" s="324"/>
      <c r="D121" s="324"/>
      <c r="E121" s="324"/>
      <c r="F121" s="324"/>
      <c r="G121" s="324"/>
      <c r="H121" s="324"/>
      <c r="I121" s="324"/>
      <c r="J121" s="324"/>
      <c r="K121" s="324"/>
      <c r="L121" s="324"/>
      <c r="M121" s="324"/>
      <c r="N121" s="324"/>
    </row>
    <row r="122" spans="1:14" ht="15.75" customHeight="1">
      <c r="A122" s="159"/>
      <c r="B122" s="159"/>
      <c r="C122" s="159"/>
      <c r="D122" s="159"/>
      <c r="E122" s="159"/>
      <c r="F122" s="159"/>
      <c r="G122" s="72">
        <f>'proje ve personel bilgileri'!$B$11</f>
        <v>1</v>
      </c>
      <c r="H122" s="163" t="s">
        <v>235</v>
      </c>
      <c r="I122" s="159"/>
      <c r="J122" s="159"/>
      <c r="K122" s="159"/>
      <c r="L122" s="159"/>
      <c r="M122" s="159"/>
      <c r="N122" s="159"/>
    </row>
    <row r="124" spans="1:14" ht="15.75" customHeight="1">
      <c r="A124" s="163" t="s">
        <v>161</v>
      </c>
      <c r="B124" s="164"/>
      <c r="C124" s="164"/>
      <c r="D124" s="164"/>
      <c r="E124" s="164"/>
      <c r="F124" s="164"/>
      <c r="G124" s="164"/>
      <c r="H124" s="164"/>
      <c r="I124" s="164"/>
      <c r="J124" s="164"/>
      <c r="K124" s="164"/>
      <c r="L124" s="164"/>
      <c r="M124" s="164"/>
      <c r="N124" s="162" t="s">
        <v>172</v>
      </c>
    </row>
    <row r="125" spans="1:14" ht="15.75" customHeight="1">
      <c r="A125" s="327" t="s">
        <v>2</v>
      </c>
      <c r="B125" s="328"/>
      <c r="C125" s="454">
        <f>'proje ve personel bilgileri'!$B$2</f>
        <v>0</v>
      </c>
      <c r="D125" s="455"/>
      <c r="E125" s="455"/>
      <c r="F125" s="455"/>
      <c r="G125" s="455"/>
      <c r="H125" s="455"/>
      <c r="I125" s="455"/>
      <c r="J125" s="455"/>
      <c r="K125" s="455"/>
      <c r="L125" s="455"/>
      <c r="M125" s="455"/>
      <c r="N125" s="456"/>
    </row>
    <row r="126" spans="1:14" ht="15.75" customHeight="1">
      <c r="A126" s="327" t="s">
        <v>138</v>
      </c>
      <c r="B126" s="328"/>
      <c r="C126" s="454">
        <f>'proje ve personel bilgileri'!$B$3</f>
        <v>0</v>
      </c>
      <c r="D126" s="455"/>
      <c r="E126" s="455"/>
      <c r="F126" s="455"/>
      <c r="G126" s="455"/>
      <c r="H126" s="455"/>
      <c r="I126" s="455"/>
      <c r="J126" s="455"/>
      <c r="K126" s="455"/>
      <c r="L126" s="455"/>
      <c r="M126" s="455"/>
      <c r="N126" s="456"/>
    </row>
    <row r="127" spans="1:14" ht="60" customHeight="1">
      <c r="A127" s="184" t="s">
        <v>51</v>
      </c>
      <c r="B127" s="185" t="s">
        <v>164</v>
      </c>
      <c r="C127" s="186" t="s">
        <v>165</v>
      </c>
      <c r="D127" s="186" t="s">
        <v>166</v>
      </c>
      <c r="E127" s="166" t="s">
        <v>167</v>
      </c>
      <c r="F127" s="468" t="s">
        <v>153</v>
      </c>
      <c r="G127" s="469"/>
      <c r="H127" s="469"/>
      <c r="I127" s="469"/>
      <c r="J127" s="470"/>
      <c r="K127" s="168" t="s">
        <v>154</v>
      </c>
      <c r="L127" s="168" t="s">
        <v>155</v>
      </c>
      <c r="M127" s="168" t="s">
        <v>156</v>
      </c>
      <c r="N127" s="169" t="s">
        <v>157</v>
      </c>
    </row>
    <row r="128" spans="1:16" ht="22.5" customHeight="1">
      <c r="A128" s="187">
        <v>51</v>
      </c>
      <c r="B128" s="188"/>
      <c r="C128" s="241"/>
      <c r="D128" s="241"/>
      <c r="E128" s="222"/>
      <c r="F128" s="457"/>
      <c r="G128" s="458"/>
      <c r="H128" s="458"/>
      <c r="I128" s="458"/>
      <c r="J128" s="459"/>
      <c r="K128" s="189"/>
      <c r="L128" s="189"/>
      <c r="M128" s="190"/>
      <c r="N128" s="191"/>
      <c r="O128" s="37" t="str">
        <f aca="true" t="shared" si="10" ref="O128:O137">IF(M128&lt;&gt;0,(IF(N128=0,"KDV'li Tutar Zorunlu"," "))," ")</f>
        <v> </v>
      </c>
      <c r="P128" s="37" t="str">
        <f aca="true" t="shared" si="11" ref="P128:P137">IF(M128&lt;&gt;0,(IF(K128=0,"Tarih Numara Zorunlu"," "))," ")</f>
        <v> </v>
      </c>
    </row>
    <row r="129" spans="1:16" ht="22.5" customHeight="1">
      <c r="A129" s="187">
        <v>52</v>
      </c>
      <c r="B129" s="188"/>
      <c r="C129" s="241"/>
      <c r="D129" s="241"/>
      <c r="E129" s="222"/>
      <c r="F129" s="457"/>
      <c r="G129" s="458"/>
      <c r="H129" s="458"/>
      <c r="I129" s="458"/>
      <c r="J129" s="459"/>
      <c r="K129" s="189"/>
      <c r="L129" s="189"/>
      <c r="M129" s="190"/>
      <c r="N129" s="191"/>
      <c r="O129" s="37" t="str">
        <f t="shared" si="10"/>
        <v> </v>
      </c>
      <c r="P129" s="37" t="str">
        <f t="shared" si="11"/>
        <v> </v>
      </c>
    </row>
    <row r="130" spans="1:16" ht="22.5" customHeight="1">
      <c r="A130" s="187">
        <v>53</v>
      </c>
      <c r="B130" s="188"/>
      <c r="C130" s="241"/>
      <c r="D130" s="241"/>
      <c r="E130" s="222"/>
      <c r="F130" s="457"/>
      <c r="G130" s="458"/>
      <c r="H130" s="458"/>
      <c r="I130" s="458"/>
      <c r="J130" s="459"/>
      <c r="K130" s="189"/>
      <c r="L130" s="189"/>
      <c r="M130" s="190"/>
      <c r="N130" s="191"/>
      <c r="O130" s="37" t="str">
        <f t="shared" si="10"/>
        <v> </v>
      </c>
      <c r="P130" s="37" t="str">
        <f t="shared" si="11"/>
        <v> </v>
      </c>
    </row>
    <row r="131" spans="1:16" ht="22.5" customHeight="1">
      <c r="A131" s="187">
        <v>54</v>
      </c>
      <c r="B131" s="188"/>
      <c r="C131" s="241"/>
      <c r="D131" s="241"/>
      <c r="E131" s="222"/>
      <c r="F131" s="457"/>
      <c r="G131" s="458"/>
      <c r="H131" s="458"/>
      <c r="I131" s="458"/>
      <c r="J131" s="459"/>
      <c r="K131" s="192"/>
      <c r="L131" s="192"/>
      <c r="M131" s="193"/>
      <c r="N131" s="191"/>
      <c r="O131" s="37" t="str">
        <f t="shared" si="10"/>
        <v> </v>
      </c>
      <c r="P131" s="37" t="str">
        <f t="shared" si="11"/>
        <v> </v>
      </c>
    </row>
    <row r="132" spans="1:16" ht="22.5" customHeight="1">
      <c r="A132" s="187">
        <v>55</v>
      </c>
      <c r="B132" s="188"/>
      <c r="C132" s="241"/>
      <c r="D132" s="241"/>
      <c r="E132" s="222"/>
      <c r="F132" s="457"/>
      <c r="G132" s="458"/>
      <c r="H132" s="458"/>
      <c r="I132" s="458"/>
      <c r="J132" s="459"/>
      <c r="K132" s="192"/>
      <c r="L132" s="192"/>
      <c r="M132" s="193"/>
      <c r="N132" s="191"/>
      <c r="O132" s="37" t="str">
        <f t="shared" si="10"/>
        <v> </v>
      </c>
      <c r="P132" s="37" t="str">
        <f t="shared" si="11"/>
        <v> </v>
      </c>
    </row>
    <row r="133" spans="1:16" ht="22.5" customHeight="1">
      <c r="A133" s="187">
        <v>56</v>
      </c>
      <c r="B133" s="188"/>
      <c r="C133" s="241"/>
      <c r="D133" s="241"/>
      <c r="E133" s="222"/>
      <c r="F133" s="457"/>
      <c r="G133" s="458"/>
      <c r="H133" s="458"/>
      <c r="I133" s="458"/>
      <c r="J133" s="459"/>
      <c r="K133" s="192"/>
      <c r="L133" s="192"/>
      <c r="M133" s="193"/>
      <c r="N133" s="191"/>
      <c r="O133" s="37" t="str">
        <f t="shared" si="10"/>
        <v> </v>
      </c>
      <c r="P133" s="37" t="str">
        <f t="shared" si="11"/>
        <v> </v>
      </c>
    </row>
    <row r="134" spans="1:16" ht="22.5" customHeight="1">
      <c r="A134" s="187">
        <v>57</v>
      </c>
      <c r="B134" s="194"/>
      <c r="C134" s="242"/>
      <c r="D134" s="242"/>
      <c r="E134" s="243"/>
      <c r="F134" s="457"/>
      <c r="G134" s="458"/>
      <c r="H134" s="458"/>
      <c r="I134" s="458"/>
      <c r="J134" s="459"/>
      <c r="K134" s="192"/>
      <c r="L134" s="192"/>
      <c r="M134" s="193"/>
      <c r="N134" s="191"/>
      <c r="O134" s="37" t="str">
        <f t="shared" si="10"/>
        <v> </v>
      </c>
      <c r="P134" s="37" t="str">
        <f t="shared" si="11"/>
        <v> </v>
      </c>
    </row>
    <row r="135" spans="1:16" ht="22.5" customHeight="1">
      <c r="A135" s="187">
        <v>58</v>
      </c>
      <c r="B135" s="194"/>
      <c r="C135" s="242"/>
      <c r="D135" s="242"/>
      <c r="E135" s="243"/>
      <c r="F135" s="457"/>
      <c r="G135" s="458"/>
      <c r="H135" s="458"/>
      <c r="I135" s="458"/>
      <c r="J135" s="459"/>
      <c r="K135" s="192"/>
      <c r="L135" s="192"/>
      <c r="M135" s="193"/>
      <c r="N135" s="191"/>
      <c r="O135" s="37" t="str">
        <f t="shared" si="10"/>
        <v> </v>
      </c>
      <c r="P135" s="37" t="str">
        <f t="shared" si="11"/>
        <v> </v>
      </c>
    </row>
    <row r="136" spans="1:16" ht="22.5" customHeight="1">
      <c r="A136" s="187">
        <v>59</v>
      </c>
      <c r="B136" s="194"/>
      <c r="C136" s="242"/>
      <c r="D136" s="242"/>
      <c r="E136" s="243"/>
      <c r="F136" s="457"/>
      <c r="G136" s="458"/>
      <c r="H136" s="458"/>
      <c r="I136" s="458"/>
      <c r="J136" s="459"/>
      <c r="K136" s="192"/>
      <c r="L136" s="192"/>
      <c r="M136" s="193"/>
      <c r="N136" s="191"/>
      <c r="O136" s="37" t="str">
        <f t="shared" si="10"/>
        <v> </v>
      </c>
      <c r="P136" s="37" t="str">
        <f t="shared" si="11"/>
        <v> </v>
      </c>
    </row>
    <row r="137" spans="1:16" ht="22.5" customHeight="1">
      <c r="A137" s="187">
        <v>60</v>
      </c>
      <c r="B137" s="194"/>
      <c r="C137" s="242"/>
      <c r="D137" s="242"/>
      <c r="E137" s="243"/>
      <c r="F137" s="457"/>
      <c r="G137" s="458"/>
      <c r="H137" s="458"/>
      <c r="I137" s="458"/>
      <c r="J137" s="459"/>
      <c r="K137" s="192"/>
      <c r="L137" s="192"/>
      <c r="M137" s="193"/>
      <c r="N137" s="191"/>
      <c r="O137" s="37" t="str">
        <f t="shared" si="10"/>
        <v> </v>
      </c>
      <c r="P137" s="37" t="str">
        <f t="shared" si="11"/>
        <v> </v>
      </c>
    </row>
    <row r="138" spans="1:14" ht="15.75" customHeight="1">
      <c r="A138" s="3" t="s">
        <v>170</v>
      </c>
      <c r="L138" s="180" t="s">
        <v>135</v>
      </c>
      <c r="M138" s="183">
        <f>SUM(M128:M137)+M114</f>
        <v>0</v>
      </c>
      <c r="N138" s="181"/>
    </row>
    <row r="139" ht="15" customHeight="1">
      <c r="A139" s="182" t="s">
        <v>173</v>
      </c>
    </row>
    <row r="140" ht="15" customHeight="1">
      <c r="A140" s="182"/>
    </row>
    <row r="143" spans="1:14" ht="15" customHeight="1">
      <c r="A143" s="394" t="s">
        <v>125</v>
      </c>
      <c r="B143" s="394"/>
      <c r="C143" s="394"/>
      <c r="D143" s="394"/>
      <c r="E143" s="394"/>
      <c r="F143" s="394"/>
      <c r="G143" s="394"/>
      <c r="H143" s="394"/>
      <c r="I143" s="394"/>
      <c r="J143" s="394"/>
      <c r="K143" s="394"/>
      <c r="L143" s="394"/>
      <c r="M143" s="394"/>
      <c r="N143" s="394"/>
    </row>
    <row r="144" spans="1:11" ht="15" customHeight="1">
      <c r="A144" s="215"/>
      <c r="B144" s="215"/>
      <c r="C144" s="215"/>
      <c r="D144" s="215"/>
      <c r="E144" s="215"/>
      <c r="F144" s="215"/>
      <c r="G144" s="215"/>
      <c r="H144" s="215"/>
      <c r="I144" s="215"/>
      <c r="J144" s="215"/>
      <c r="K144" s="215"/>
    </row>
    <row r="145" spans="1:13" ht="15" customHeight="1">
      <c r="A145" s="218" t="s">
        <v>65</v>
      </c>
      <c r="F145" s="218" t="s">
        <v>66</v>
      </c>
      <c r="I145" s="218" t="s">
        <v>67</v>
      </c>
      <c r="L145" s="70" t="s">
        <v>82</v>
      </c>
      <c r="M145" s="70"/>
    </row>
  </sheetData>
  <sheetProtection password="D0BF" sheet="1" objects="1" scenarios="1"/>
  <mergeCells count="102">
    <mergeCell ref="F11:J11"/>
    <mergeCell ref="A5:B5"/>
    <mergeCell ref="C5:N5"/>
    <mergeCell ref="A6:B6"/>
    <mergeCell ref="C6:N6"/>
    <mergeCell ref="A1:N1"/>
    <mergeCell ref="F7:J7"/>
    <mergeCell ref="F8:J8"/>
    <mergeCell ref="F9:J9"/>
    <mergeCell ref="F10:J10"/>
    <mergeCell ref="F17:J17"/>
    <mergeCell ref="A21:N21"/>
    <mergeCell ref="A25:N25"/>
    <mergeCell ref="F31:J31"/>
    <mergeCell ref="F32:J32"/>
    <mergeCell ref="F12:J12"/>
    <mergeCell ref="F13:J13"/>
    <mergeCell ref="F14:J14"/>
    <mergeCell ref="F15:J15"/>
    <mergeCell ref="F16:J16"/>
    <mergeCell ref="F35:J35"/>
    <mergeCell ref="F36:J36"/>
    <mergeCell ref="F37:J37"/>
    <mergeCell ref="F38:J38"/>
    <mergeCell ref="F39:J39"/>
    <mergeCell ref="F33:J33"/>
    <mergeCell ref="F34:J34"/>
    <mergeCell ref="A29:B29"/>
    <mergeCell ref="C29:N29"/>
    <mergeCell ref="A30:B30"/>
    <mergeCell ref="C30:N30"/>
    <mergeCell ref="F56:J56"/>
    <mergeCell ref="F57:J57"/>
    <mergeCell ref="A53:B53"/>
    <mergeCell ref="C53:N53"/>
    <mergeCell ref="A54:B54"/>
    <mergeCell ref="C54:N54"/>
    <mergeCell ref="F40:J40"/>
    <mergeCell ref="F41:J41"/>
    <mergeCell ref="A45:N45"/>
    <mergeCell ref="A49:N49"/>
    <mergeCell ref="F55:J55"/>
    <mergeCell ref="F63:J63"/>
    <mergeCell ref="F64:J64"/>
    <mergeCell ref="F65:J65"/>
    <mergeCell ref="A69:N69"/>
    <mergeCell ref="A73:N73"/>
    <mergeCell ref="F58:J58"/>
    <mergeCell ref="F59:J59"/>
    <mergeCell ref="F60:J60"/>
    <mergeCell ref="F61:J61"/>
    <mergeCell ref="F62:J62"/>
    <mergeCell ref="F81:J81"/>
    <mergeCell ref="F82:J82"/>
    <mergeCell ref="F83:J83"/>
    <mergeCell ref="F84:J84"/>
    <mergeCell ref="F85:J85"/>
    <mergeCell ref="F79:J79"/>
    <mergeCell ref="F80:J80"/>
    <mergeCell ref="A77:B77"/>
    <mergeCell ref="C77:N77"/>
    <mergeCell ref="A78:B78"/>
    <mergeCell ref="C78:N78"/>
    <mergeCell ref="A97:N97"/>
    <mergeCell ref="F103:J103"/>
    <mergeCell ref="A101:B101"/>
    <mergeCell ref="C101:N101"/>
    <mergeCell ref="A102:B102"/>
    <mergeCell ref="C102:N102"/>
    <mergeCell ref="F86:J86"/>
    <mergeCell ref="F87:J87"/>
    <mergeCell ref="F88:J88"/>
    <mergeCell ref="F89:J89"/>
    <mergeCell ref="A93:N93"/>
    <mergeCell ref="F109:J109"/>
    <mergeCell ref="F110:J110"/>
    <mergeCell ref="F111:J111"/>
    <mergeCell ref="F112:J112"/>
    <mergeCell ref="F113:J113"/>
    <mergeCell ref="F104:J104"/>
    <mergeCell ref="F105:J105"/>
    <mergeCell ref="F106:J106"/>
    <mergeCell ref="F107:J107"/>
    <mergeCell ref="F108:J108"/>
    <mergeCell ref="A117:N117"/>
    <mergeCell ref="A121:N121"/>
    <mergeCell ref="F135:J135"/>
    <mergeCell ref="F136:J136"/>
    <mergeCell ref="F137:J137"/>
    <mergeCell ref="A125:B125"/>
    <mergeCell ref="C125:N125"/>
    <mergeCell ref="A126:B126"/>
    <mergeCell ref="C126:N126"/>
    <mergeCell ref="A143:N143"/>
    <mergeCell ref="F127:J127"/>
    <mergeCell ref="F128:J128"/>
    <mergeCell ref="F129:J129"/>
    <mergeCell ref="F130:J130"/>
    <mergeCell ref="F131:J131"/>
    <mergeCell ref="F132:J132"/>
    <mergeCell ref="F133:J133"/>
    <mergeCell ref="F134:J134"/>
  </mergeCells>
  <printOptions/>
  <pageMargins left="0.70866141732283" right="0.70866141732283" top="0.74803149606299" bottom="0.74803149606299" header="0.31496062992126" footer="0.31496062992126"/>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M344"/>
  <sheetViews>
    <sheetView zoomScalePageLayoutView="0" workbookViewId="0" topLeftCell="A1">
      <selection activeCell="D2" sqref="D2"/>
    </sheetView>
  </sheetViews>
  <sheetFormatPr defaultColWidth="9.140625" defaultRowHeight="15" customHeight="1"/>
  <cols>
    <col min="1" max="1" width="7.8515625" style="3" customWidth="1"/>
    <col min="2" max="2" width="4.8515625" style="3" customWidth="1"/>
    <col min="3" max="3" width="5.421875" style="3" customWidth="1"/>
    <col min="4" max="4" width="36.7109375" style="3" customWidth="1"/>
    <col min="5" max="5" width="8.421875" style="3" customWidth="1"/>
    <col min="6" max="6" width="13.00390625" style="3" customWidth="1"/>
    <col min="7" max="7" width="13.8515625" style="3" customWidth="1"/>
    <col min="8" max="8" width="11.8515625" style="3" customWidth="1"/>
    <col min="9" max="9" width="13.8515625" style="3" customWidth="1"/>
    <col min="10" max="10" width="14.421875" style="3" customWidth="1"/>
    <col min="11" max="11" width="12.7109375" style="3" customWidth="1"/>
  </cols>
  <sheetData>
    <row r="1" spans="1:9" ht="15.75" customHeight="1">
      <c r="A1" s="324" t="s">
        <v>175</v>
      </c>
      <c r="B1" s="324"/>
      <c r="C1" s="324"/>
      <c r="D1" s="324"/>
      <c r="E1" s="324"/>
      <c r="F1" s="324"/>
      <c r="G1" s="324"/>
      <c r="H1" s="324"/>
      <c r="I1" s="324"/>
    </row>
    <row r="2" spans="1:9" ht="15" customHeight="1">
      <c r="A2" s="66"/>
      <c r="B2" s="66"/>
      <c r="C2" s="66"/>
      <c r="D2" s="72">
        <f>'proje ve personel bilgileri'!$B$11</f>
        <v>1</v>
      </c>
      <c r="E2" s="163" t="s">
        <v>235</v>
      </c>
      <c r="G2" s="66"/>
      <c r="H2" s="66"/>
      <c r="I2" s="66"/>
    </row>
    <row r="3" spans="1:9" ht="18.75" customHeight="1">
      <c r="A3" s="60" t="s">
        <v>176</v>
      </c>
      <c r="I3" s="60" t="s">
        <v>177</v>
      </c>
    </row>
    <row r="4" spans="1:9" ht="15.75" customHeight="1">
      <c r="A4" s="407" t="s">
        <v>178</v>
      </c>
      <c r="B4" s="408"/>
      <c r="C4" s="329">
        <f>'proje ve personel bilgileri'!$B$2</f>
        <v>0</v>
      </c>
      <c r="D4" s="330"/>
      <c r="E4" s="330"/>
      <c r="F4" s="330"/>
      <c r="G4" s="330"/>
      <c r="H4" s="330"/>
      <c r="I4" s="331"/>
    </row>
    <row r="5" spans="1:9" ht="15.75" customHeight="1">
      <c r="A5" s="479" t="s">
        <v>179</v>
      </c>
      <c r="B5" s="480"/>
      <c r="C5" s="334">
        <f>'proje ve personel bilgileri'!$B$3</f>
        <v>0</v>
      </c>
      <c r="D5" s="335"/>
      <c r="E5" s="335"/>
      <c r="F5" s="335"/>
      <c r="G5" s="335"/>
      <c r="H5" s="335"/>
      <c r="I5" s="336"/>
    </row>
    <row r="6" spans="1:9" ht="59.25" customHeight="1">
      <c r="A6" s="313" t="s">
        <v>51</v>
      </c>
      <c r="B6" s="314" t="s">
        <v>180</v>
      </c>
      <c r="C6" s="315"/>
      <c r="D6" s="313" t="s">
        <v>181</v>
      </c>
      <c r="E6" s="313" t="s">
        <v>182</v>
      </c>
      <c r="F6" s="321" t="s">
        <v>130</v>
      </c>
      <c r="G6" s="483"/>
      <c r="H6" s="313" t="s">
        <v>143</v>
      </c>
      <c r="I6" s="313" t="s">
        <v>132</v>
      </c>
    </row>
    <row r="7" spans="1:9" ht="14.25" customHeight="1">
      <c r="A7" s="312"/>
      <c r="B7" s="319"/>
      <c r="C7" s="320"/>
      <c r="D7" s="312"/>
      <c r="E7" s="312"/>
      <c r="F7" s="484"/>
      <c r="G7" s="485"/>
      <c r="H7" s="312"/>
      <c r="I7" s="312"/>
    </row>
    <row r="8" spans="1:9" ht="15.75" customHeight="1">
      <c r="A8" s="482"/>
      <c r="B8" s="319"/>
      <c r="C8" s="320"/>
      <c r="D8" s="312"/>
      <c r="E8" s="312"/>
      <c r="F8" s="77" t="s">
        <v>133</v>
      </c>
      <c r="G8" s="79" t="s">
        <v>134</v>
      </c>
      <c r="H8" s="312"/>
      <c r="I8" s="312"/>
    </row>
    <row r="9" spans="1:11" ht="15" customHeight="1">
      <c r="A9" s="1">
        <v>1</v>
      </c>
      <c r="B9" s="481"/>
      <c r="C9" s="481"/>
      <c r="D9" s="285" t="s">
        <v>183</v>
      </c>
      <c r="E9" s="121"/>
      <c r="F9" s="121"/>
      <c r="G9" s="121"/>
      <c r="H9" s="122">
        <f>'G016A'!G90</f>
        <v>0</v>
      </c>
      <c r="I9" s="123"/>
      <c r="J9" s="36"/>
      <c r="K9" s="36"/>
    </row>
    <row r="10" spans="1:11" ht="15" customHeight="1">
      <c r="A10" s="2">
        <v>2</v>
      </c>
      <c r="B10" s="476"/>
      <c r="C10" s="476"/>
      <c r="D10" s="124"/>
      <c r="E10" s="124"/>
      <c r="F10" s="124"/>
      <c r="G10" s="124"/>
      <c r="H10" s="125"/>
      <c r="I10" s="126"/>
      <c r="J10" s="37" t="str">
        <f aca="true" t="shared" si="0" ref="J10:J28">IF(H10&lt;&gt;0,(IF(I10=0,"KDV'li Tutar Zorunlu"," "))," ")</f>
        <v> </v>
      </c>
      <c r="K10" s="37" t="str">
        <f aca="true" t="shared" si="1" ref="K10:K28">IF(H10&lt;&gt;0,(IF(F10=0,"Tarih Numara Zorunlu"," "))," ")</f>
        <v> </v>
      </c>
    </row>
    <row r="11" spans="1:11" ht="15" customHeight="1">
      <c r="A11" s="2">
        <v>3</v>
      </c>
      <c r="B11" s="476"/>
      <c r="C11" s="476"/>
      <c r="D11" s="124"/>
      <c r="E11" s="124"/>
      <c r="F11" s="124"/>
      <c r="G11" s="124"/>
      <c r="H11" s="125"/>
      <c r="I11" s="126"/>
      <c r="J11" s="37" t="str">
        <f t="shared" si="0"/>
        <v> </v>
      </c>
      <c r="K11" s="37" t="str">
        <f t="shared" si="1"/>
        <v> </v>
      </c>
    </row>
    <row r="12" spans="1:11" ht="15" customHeight="1">
      <c r="A12" s="2">
        <v>4</v>
      </c>
      <c r="B12" s="476"/>
      <c r="C12" s="476"/>
      <c r="D12" s="124"/>
      <c r="E12" s="124"/>
      <c r="F12" s="124"/>
      <c r="G12" s="124"/>
      <c r="H12" s="125"/>
      <c r="I12" s="126"/>
      <c r="J12" s="37" t="str">
        <f t="shared" si="0"/>
        <v> </v>
      </c>
      <c r="K12" s="37" t="str">
        <f t="shared" si="1"/>
        <v> </v>
      </c>
    </row>
    <row r="13" spans="1:11" ht="15" customHeight="1">
      <c r="A13" s="2">
        <v>5</v>
      </c>
      <c r="B13" s="476"/>
      <c r="C13" s="476"/>
      <c r="D13" s="124"/>
      <c r="E13" s="124"/>
      <c r="F13" s="124"/>
      <c r="G13" s="124"/>
      <c r="H13" s="125"/>
      <c r="I13" s="126"/>
      <c r="J13" s="37" t="str">
        <f t="shared" si="0"/>
        <v> </v>
      </c>
      <c r="K13" s="37" t="str">
        <f t="shared" si="1"/>
        <v> </v>
      </c>
    </row>
    <row r="14" spans="1:11" ht="15" customHeight="1">
      <c r="A14" s="2">
        <v>6</v>
      </c>
      <c r="B14" s="450"/>
      <c r="C14" s="450"/>
      <c r="D14" s="124"/>
      <c r="E14" s="124"/>
      <c r="F14" s="124"/>
      <c r="G14" s="124"/>
      <c r="H14" s="125"/>
      <c r="I14" s="126"/>
      <c r="J14" s="37" t="str">
        <f t="shared" si="0"/>
        <v> </v>
      </c>
      <c r="K14" s="37" t="str">
        <f t="shared" si="1"/>
        <v> </v>
      </c>
    </row>
    <row r="15" spans="1:11" ht="15" customHeight="1">
      <c r="A15" s="2">
        <v>7</v>
      </c>
      <c r="B15" s="450"/>
      <c r="C15" s="450"/>
      <c r="D15" s="124"/>
      <c r="E15" s="124"/>
      <c r="F15" s="124"/>
      <c r="G15" s="124"/>
      <c r="H15" s="125"/>
      <c r="I15" s="126"/>
      <c r="J15" s="37" t="str">
        <f t="shared" si="0"/>
        <v> </v>
      </c>
      <c r="K15" s="37" t="str">
        <f t="shared" si="1"/>
        <v> </v>
      </c>
    </row>
    <row r="16" spans="1:11" ht="15" customHeight="1">
      <c r="A16" s="2">
        <v>8</v>
      </c>
      <c r="B16" s="450"/>
      <c r="C16" s="450"/>
      <c r="D16" s="124"/>
      <c r="E16" s="124"/>
      <c r="F16" s="124"/>
      <c r="G16" s="124"/>
      <c r="H16" s="125"/>
      <c r="I16" s="126"/>
      <c r="J16" s="37" t="str">
        <f t="shared" si="0"/>
        <v> </v>
      </c>
      <c r="K16" s="37" t="str">
        <f t="shared" si="1"/>
        <v> </v>
      </c>
    </row>
    <row r="17" spans="1:11" ht="15" customHeight="1">
      <c r="A17" s="2">
        <v>9</v>
      </c>
      <c r="B17" s="450"/>
      <c r="C17" s="450"/>
      <c r="D17" s="124"/>
      <c r="E17" s="124"/>
      <c r="F17" s="124"/>
      <c r="G17" s="124"/>
      <c r="H17" s="125"/>
      <c r="I17" s="126"/>
      <c r="J17" s="37" t="str">
        <f t="shared" si="0"/>
        <v> </v>
      </c>
      <c r="K17" s="37" t="str">
        <f t="shared" si="1"/>
        <v> </v>
      </c>
    </row>
    <row r="18" spans="1:11" ht="15" customHeight="1">
      <c r="A18" s="2">
        <v>10</v>
      </c>
      <c r="B18" s="450"/>
      <c r="C18" s="450"/>
      <c r="D18" s="124"/>
      <c r="E18" s="124"/>
      <c r="F18" s="124"/>
      <c r="G18" s="124"/>
      <c r="H18" s="125"/>
      <c r="I18" s="126"/>
      <c r="J18" s="37" t="str">
        <f t="shared" si="0"/>
        <v> </v>
      </c>
      <c r="K18" s="37" t="str">
        <f t="shared" si="1"/>
        <v> </v>
      </c>
    </row>
    <row r="19" spans="1:11" ht="15" customHeight="1">
      <c r="A19" s="2">
        <v>11</v>
      </c>
      <c r="B19" s="450"/>
      <c r="C19" s="450"/>
      <c r="D19" s="124"/>
      <c r="E19" s="124"/>
      <c r="F19" s="124"/>
      <c r="G19" s="124"/>
      <c r="H19" s="125"/>
      <c r="I19" s="126"/>
      <c r="J19" s="37" t="str">
        <f t="shared" si="0"/>
        <v> </v>
      </c>
      <c r="K19" s="37" t="str">
        <f t="shared" si="1"/>
        <v> </v>
      </c>
    </row>
    <row r="20" spans="1:11" ht="15" customHeight="1">
      <c r="A20" s="2">
        <v>12</v>
      </c>
      <c r="B20" s="450"/>
      <c r="C20" s="450"/>
      <c r="D20" s="124"/>
      <c r="E20" s="124"/>
      <c r="F20" s="124"/>
      <c r="G20" s="124"/>
      <c r="H20" s="125"/>
      <c r="I20" s="126"/>
      <c r="J20" s="37" t="str">
        <f t="shared" si="0"/>
        <v> </v>
      </c>
      <c r="K20" s="37" t="str">
        <f t="shared" si="1"/>
        <v> </v>
      </c>
    </row>
    <row r="21" spans="1:11" ht="15" customHeight="1">
      <c r="A21" s="2">
        <v>13</v>
      </c>
      <c r="B21" s="450"/>
      <c r="C21" s="450"/>
      <c r="D21" s="124"/>
      <c r="E21" s="124"/>
      <c r="F21" s="124"/>
      <c r="G21" s="124"/>
      <c r="H21" s="125"/>
      <c r="I21" s="126"/>
      <c r="J21" s="37" t="str">
        <f t="shared" si="0"/>
        <v> </v>
      </c>
      <c r="K21" s="37" t="str">
        <f t="shared" si="1"/>
        <v> </v>
      </c>
    </row>
    <row r="22" spans="1:11" ht="15" customHeight="1">
      <c r="A22" s="2">
        <v>14</v>
      </c>
      <c r="B22" s="450"/>
      <c r="C22" s="450"/>
      <c r="D22" s="124"/>
      <c r="E22" s="124"/>
      <c r="F22" s="124"/>
      <c r="G22" s="124"/>
      <c r="H22" s="125"/>
      <c r="I22" s="126"/>
      <c r="J22" s="37" t="str">
        <f t="shared" si="0"/>
        <v> </v>
      </c>
      <c r="K22" s="37" t="str">
        <f t="shared" si="1"/>
        <v> </v>
      </c>
    </row>
    <row r="23" spans="1:11" ht="15" customHeight="1">
      <c r="A23" s="2">
        <v>15</v>
      </c>
      <c r="B23" s="450"/>
      <c r="C23" s="450"/>
      <c r="D23" s="124"/>
      <c r="E23" s="124"/>
      <c r="F23" s="124"/>
      <c r="G23" s="124"/>
      <c r="H23" s="125"/>
      <c r="I23" s="126"/>
      <c r="J23" s="37" t="str">
        <f t="shared" si="0"/>
        <v> </v>
      </c>
      <c r="K23" s="37" t="str">
        <f t="shared" si="1"/>
        <v> </v>
      </c>
    </row>
    <row r="24" spans="1:11" ht="15" customHeight="1">
      <c r="A24" s="2">
        <v>16</v>
      </c>
      <c r="B24" s="450"/>
      <c r="C24" s="450"/>
      <c r="D24" s="124"/>
      <c r="E24" s="124"/>
      <c r="F24" s="124"/>
      <c r="G24" s="124"/>
      <c r="H24" s="125"/>
      <c r="I24" s="126"/>
      <c r="J24" s="37" t="str">
        <f t="shared" si="0"/>
        <v> </v>
      </c>
      <c r="K24" s="37" t="str">
        <f t="shared" si="1"/>
        <v> </v>
      </c>
    </row>
    <row r="25" spans="1:11" ht="15" customHeight="1">
      <c r="A25" s="2">
        <v>17</v>
      </c>
      <c r="B25" s="450"/>
      <c r="C25" s="450"/>
      <c r="D25" s="124"/>
      <c r="E25" s="124"/>
      <c r="F25" s="124"/>
      <c r="G25" s="124"/>
      <c r="H25" s="125"/>
      <c r="I25" s="126"/>
      <c r="J25" s="37" t="str">
        <f t="shared" si="0"/>
        <v> </v>
      </c>
      <c r="K25" s="37" t="str">
        <f t="shared" si="1"/>
        <v> </v>
      </c>
    </row>
    <row r="26" spans="1:11" ht="15" customHeight="1">
      <c r="A26" s="2">
        <v>18</v>
      </c>
      <c r="B26" s="450"/>
      <c r="C26" s="450"/>
      <c r="D26" s="124"/>
      <c r="E26" s="124"/>
      <c r="F26" s="124"/>
      <c r="G26" s="124"/>
      <c r="H26" s="125"/>
      <c r="I26" s="126"/>
      <c r="J26" s="37" t="str">
        <f t="shared" si="0"/>
        <v> </v>
      </c>
      <c r="K26" s="37" t="str">
        <f t="shared" si="1"/>
        <v> </v>
      </c>
    </row>
    <row r="27" spans="1:11" ht="15" customHeight="1">
      <c r="A27" s="2">
        <v>19</v>
      </c>
      <c r="B27" s="476"/>
      <c r="C27" s="476"/>
      <c r="D27" s="124"/>
      <c r="E27" s="124"/>
      <c r="F27" s="124"/>
      <c r="G27" s="124"/>
      <c r="H27" s="125"/>
      <c r="I27" s="126"/>
      <c r="J27" s="37" t="str">
        <f t="shared" si="0"/>
        <v> </v>
      </c>
      <c r="K27" s="37" t="str">
        <f t="shared" si="1"/>
        <v> </v>
      </c>
    </row>
    <row r="28" spans="1:11" ht="15.75" customHeight="1">
      <c r="A28" s="75">
        <v>20</v>
      </c>
      <c r="B28" s="478"/>
      <c r="C28" s="478"/>
      <c r="D28" s="127"/>
      <c r="E28" s="127"/>
      <c r="F28" s="127"/>
      <c r="G28" s="127"/>
      <c r="H28" s="128"/>
      <c r="I28" s="129"/>
      <c r="J28" s="37" t="str">
        <f t="shared" si="0"/>
        <v> </v>
      </c>
      <c r="K28" s="37" t="str">
        <f t="shared" si="1"/>
        <v> </v>
      </c>
    </row>
    <row r="29" spans="1:9" ht="21" customHeight="1">
      <c r="A29" s="428"/>
      <c r="B29" s="428"/>
      <c r="C29" s="428"/>
      <c r="D29" s="428"/>
      <c r="E29" s="428"/>
      <c r="F29" s="78"/>
      <c r="G29" s="83" t="s">
        <v>184</v>
      </c>
      <c r="H29" s="40">
        <f>SUM(H9:H28)</f>
        <v>0</v>
      </c>
      <c r="I29" s="47"/>
    </row>
    <row r="30" spans="1:9" ht="15" customHeight="1">
      <c r="A30" s="45"/>
      <c r="B30" s="45"/>
      <c r="C30" s="45"/>
      <c r="D30" s="45"/>
      <c r="E30" s="45"/>
      <c r="F30" s="45"/>
      <c r="G30" s="45"/>
      <c r="H30" s="45"/>
      <c r="I30" s="45"/>
    </row>
    <row r="31" spans="1:11" ht="15.75" customHeight="1">
      <c r="A31" s="475" t="s">
        <v>125</v>
      </c>
      <c r="B31" s="475"/>
      <c r="C31" s="475"/>
      <c r="D31" s="475"/>
      <c r="E31" s="475"/>
      <c r="F31" s="475"/>
      <c r="G31" s="475"/>
      <c r="H31" s="475"/>
      <c r="I31" s="475"/>
      <c r="J31" s="475"/>
      <c r="K31" s="475"/>
    </row>
    <row r="32" ht="15" customHeight="1">
      <c r="A32" s="48"/>
    </row>
    <row r="33" spans="1:13" ht="15" customHeight="1">
      <c r="A33" s="81" t="s">
        <v>65</v>
      </c>
      <c r="D33" s="477" t="s">
        <v>185</v>
      </c>
      <c r="E33" s="477"/>
      <c r="F33" s="477"/>
      <c r="G33" s="477"/>
      <c r="H33" s="477"/>
      <c r="I33" s="477"/>
      <c r="M33" s="70"/>
    </row>
    <row r="36" spans="1:9" ht="15.75" customHeight="1">
      <c r="A36" s="324" t="s">
        <v>175</v>
      </c>
      <c r="B36" s="324"/>
      <c r="C36" s="324"/>
      <c r="D36" s="324"/>
      <c r="E36" s="324"/>
      <c r="F36" s="324"/>
      <c r="G36" s="324"/>
      <c r="H36" s="324"/>
      <c r="I36" s="324"/>
    </row>
    <row r="37" spans="1:9" ht="15" customHeight="1">
      <c r="A37" s="66"/>
      <c r="B37" s="66"/>
      <c r="C37" s="66"/>
      <c r="D37" s="72">
        <f>'proje ve personel bilgileri'!$B$11</f>
        <v>1</v>
      </c>
      <c r="E37" s="163" t="s">
        <v>235</v>
      </c>
      <c r="F37" s="66"/>
      <c r="G37" s="66"/>
      <c r="H37" s="66"/>
      <c r="I37" s="66"/>
    </row>
    <row r="38" spans="1:9" ht="18.75" customHeight="1">
      <c r="A38" s="60" t="s">
        <v>176</v>
      </c>
      <c r="I38" s="60" t="s">
        <v>177</v>
      </c>
    </row>
    <row r="39" spans="1:9" ht="15.75" customHeight="1">
      <c r="A39" s="407" t="s">
        <v>178</v>
      </c>
      <c r="B39" s="408"/>
      <c r="C39" s="329">
        <f>'proje ve personel bilgileri'!$B$2</f>
        <v>0</v>
      </c>
      <c r="D39" s="330"/>
      <c r="E39" s="330"/>
      <c r="F39" s="330"/>
      <c r="G39" s="330"/>
      <c r="H39" s="330"/>
      <c r="I39" s="331"/>
    </row>
    <row r="40" spans="1:9" ht="15.75" customHeight="1">
      <c r="A40" s="479" t="s">
        <v>179</v>
      </c>
      <c r="B40" s="480"/>
      <c r="C40" s="334">
        <f>'proje ve personel bilgileri'!$B$3</f>
        <v>0</v>
      </c>
      <c r="D40" s="335"/>
      <c r="E40" s="335"/>
      <c r="F40" s="335"/>
      <c r="G40" s="335"/>
      <c r="H40" s="335"/>
      <c r="I40" s="336"/>
    </row>
    <row r="41" spans="1:9" ht="15" customHeight="1">
      <c r="A41" s="313" t="s">
        <v>51</v>
      </c>
      <c r="B41" s="314" t="s">
        <v>180</v>
      </c>
      <c r="C41" s="315"/>
      <c r="D41" s="313" t="s">
        <v>181</v>
      </c>
      <c r="E41" s="313" t="s">
        <v>182</v>
      </c>
      <c r="F41" s="321" t="s">
        <v>130</v>
      </c>
      <c r="G41" s="483"/>
      <c r="H41" s="313" t="s">
        <v>143</v>
      </c>
      <c r="I41" s="313" t="s">
        <v>132</v>
      </c>
    </row>
    <row r="42" spans="1:9" ht="15.75" customHeight="1">
      <c r="A42" s="312"/>
      <c r="B42" s="319"/>
      <c r="C42" s="320"/>
      <c r="D42" s="312"/>
      <c r="E42" s="312"/>
      <c r="F42" s="484"/>
      <c r="G42" s="485"/>
      <c r="H42" s="312"/>
      <c r="I42" s="312"/>
    </row>
    <row r="43" spans="1:9" ht="44.25" customHeight="1">
      <c r="A43" s="482"/>
      <c r="B43" s="319"/>
      <c r="C43" s="320"/>
      <c r="D43" s="312"/>
      <c r="E43" s="312"/>
      <c r="F43" s="77" t="s">
        <v>133</v>
      </c>
      <c r="G43" s="79" t="s">
        <v>134</v>
      </c>
      <c r="H43" s="312"/>
      <c r="I43" s="312"/>
    </row>
    <row r="44" spans="1:11" ht="15" customHeight="1">
      <c r="A44" s="1">
        <v>21</v>
      </c>
      <c r="B44" s="481"/>
      <c r="C44" s="481"/>
      <c r="D44" s="121"/>
      <c r="E44" s="121"/>
      <c r="F44" s="121"/>
      <c r="G44" s="121"/>
      <c r="H44" s="130"/>
      <c r="I44" s="123"/>
      <c r="J44" s="37" t="str">
        <f aca="true" t="shared" si="2" ref="J44:J63">IF(H44&lt;&gt;0,(IF(I44=0,"KDV'li Tutar Zorunlu"," "))," ")</f>
        <v> </v>
      </c>
      <c r="K44" s="37" t="str">
        <f aca="true" t="shared" si="3" ref="K44:K63">IF(H44&lt;&gt;0,(IF(F44=0,"Tarih Numara Zorunlu"," "))," ")</f>
        <v> </v>
      </c>
    </row>
    <row r="45" spans="1:11" ht="15.75" customHeight="1">
      <c r="A45" s="2">
        <v>22</v>
      </c>
      <c r="B45" s="476"/>
      <c r="C45" s="476"/>
      <c r="D45" s="124"/>
      <c r="E45" s="124"/>
      <c r="F45" s="124"/>
      <c r="G45" s="124"/>
      <c r="H45" s="125"/>
      <c r="I45" s="126"/>
      <c r="J45" s="37" t="str">
        <f t="shared" si="2"/>
        <v> </v>
      </c>
      <c r="K45" s="37" t="str">
        <f t="shared" si="3"/>
        <v> </v>
      </c>
    </row>
    <row r="46" spans="1:11" ht="15" customHeight="1">
      <c r="A46" s="1">
        <v>23</v>
      </c>
      <c r="B46" s="476"/>
      <c r="C46" s="476"/>
      <c r="D46" s="124"/>
      <c r="E46" s="124"/>
      <c r="F46" s="124"/>
      <c r="G46" s="124"/>
      <c r="H46" s="125"/>
      <c r="I46" s="126"/>
      <c r="J46" s="37" t="str">
        <f t="shared" si="2"/>
        <v> </v>
      </c>
      <c r="K46" s="37" t="str">
        <f t="shared" si="3"/>
        <v> </v>
      </c>
    </row>
    <row r="47" spans="1:11" ht="15.75" customHeight="1">
      <c r="A47" s="2">
        <v>24</v>
      </c>
      <c r="B47" s="476"/>
      <c r="C47" s="476"/>
      <c r="D47" s="124"/>
      <c r="E47" s="124"/>
      <c r="F47" s="124"/>
      <c r="G47" s="124"/>
      <c r="H47" s="125"/>
      <c r="I47" s="126"/>
      <c r="J47" s="37" t="str">
        <f t="shared" si="2"/>
        <v> </v>
      </c>
      <c r="K47" s="37" t="str">
        <f t="shared" si="3"/>
        <v> </v>
      </c>
    </row>
    <row r="48" spans="1:11" ht="15" customHeight="1">
      <c r="A48" s="1">
        <v>25</v>
      </c>
      <c r="B48" s="476"/>
      <c r="C48" s="476"/>
      <c r="D48" s="124"/>
      <c r="E48" s="124"/>
      <c r="F48" s="124"/>
      <c r="G48" s="124"/>
      <c r="H48" s="125"/>
      <c r="I48" s="126"/>
      <c r="J48" s="37" t="str">
        <f t="shared" si="2"/>
        <v> </v>
      </c>
      <c r="K48" s="37" t="str">
        <f t="shared" si="3"/>
        <v> </v>
      </c>
    </row>
    <row r="49" spans="1:11" ht="15.75" customHeight="1">
      <c r="A49" s="2">
        <v>26</v>
      </c>
      <c r="B49" s="450"/>
      <c r="C49" s="450"/>
      <c r="D49" s="124"/>
      <c r="E49" s="124"/>
      <c r="F49" s="124"/>
      <c r="G49" s="124"/>
      <c r="H49" s="125"/>
      <c r="I49" s="126"/>
      <c r="J49" s="37" t="str">
        <f t="shared" si="2"/>
        <v> </v>
      </c>
      <c r="K49" s="37" t="str">
        <f t="shared" si="3"/>
        <v> </v>
      </c>
    </row>
    <row r="50" spans="1:11" ht="15" customHeight="1">
      <c r="A50" s="1">
        <v>27</v>
      </c>
      <c r="B50" s="450"/>
      <c r="C50" s="450"/>
      <c r="D50" s="124"/>
      <c r="E50" s="124"/>
      <c r="F50" s="124"/>
      <c r="G50" s="124"/>
      <c r="H50" s="125"/>
      <c r="I50" s="126"/>
      <c r="J50" s="37" t="str">
        <f t="shared" si="2"/>
        <v> </v>
      </c>
      <c r="K50" s="37" t="str">
        <f t="shared" si="3"/>
        <v> </v>
      </c>
    </row>
    <row r="51" spans="1:11" ht="15.75" customHeight="1">
      <c r="A51" s="2">
        <v>28</v>
      </c>
      <c r="B51" s="450"/>
      <c r="C51" s="450"/>
      <c r="D51" s="124"/>
      <c r="E51" s="124"/>
      <c r="F51" s="124"/>
      <c r="G51" s="124"/>
      <c r="H51" s="125"/>
      <c r="I51" s="126"/>
      <c r="J51" s="37" t="str">
        <f t="shared" si="2"/>
        <v> </v>
      </c>
      <c r="K51" s="37" t="str">
        <f t="shared" si="3"/>
        <v> </v>
      </c>
    </row>
    <row r="52" spans="1:11" ht="15" customHeight="1">
      <c r="A52" s="1">
        <v>29</v>
      </c>
      <c r="B52" s="450"/>
      <c r="C52" s="450"/>
      <c r="D52" s="124"/>
      <c r="E52" s="124"/>
      <c r="F52" s="124"/>
      <c r="G52" s="124"/>
      <c r="H52" s="125"/>
      <c r="I52" s="126"/>
      <c r="J52" s="37" t="str">
        <f t="shared" si="2"/>
        <v> </v>
      </c>
      <c r="K52" s="37" t="str">
        <f t="shared" si="3"/>
        <v> </v>
      </c>
    </row>
    <row r="53" spans="1:11" ht="15.75" customHeight="1">
      <c r="A53" s="2">
        <v>30</v>
      </c>
      <c r="B53" s="450"/>
      <c r="C53" s="450"/>
      <c r="D53" s="124"/>
      <c r="E53" s="124"/>
      <c r="F53" s="124"/>
      <c r="G53" s="124"/>
      <c r="H53" s="125"/>
      <c r="I53" s="126"/>
      <c r="J53" s="37" t="str">
        <f t="shared" si="2"/>
        <v> </v>
      </c>
      <c r="K53" s="37" t="str">
        <f t="shared" si="3"/>
        <v> </v>
      </c>
    </row>
    <row r="54" spans="1:11" ht="15" customHeight="1">
      <c r="A54" s="1">
        <v>31</v>
      </c>
      <c r="B54" s="450"/>
      <c r="C54" s="450"/>
      <c r="D54" s="124"/>
      <c r="E54" s="124"/>
      <c r="F54" s="124"/>
      <c r="G54" s="124"/>
      <c r="H54" s="125"/>
      <c r="I54" s="126"/>
      <c r="J54" s="37" t="str">
        <f t="shared" si="2"/>
        <v> </v>
      </c>
      <c r="K54" s="37" t="str">
        <f t="shared" si="3"/>
        <v> </v>
      </c>
    </row>
    <row r="55" spans="1:11" ht="15.75" customHeight="1">
      <c r="A55" s="2">
        <v>32</v>
      </c>
      <c r="B55" s="450"/>
      <c r="C55" s="450"/>
      <c r="D55" s="124"/>
      <c r="E55" s="124"/>
      <c r="F55" s="124"/>
      <c r="G55" s="124"/>
      <c r="H55" s="125"/>
      <c r="I55" s="126"/>
      <c r="J55" s="37" t="str">
        <f t="shared" si="2"/>
        <v> </v>
      </c>
      <c r="K55" s="37" t="str">
        <f t="shared" si="3"/>
        <v> </v>
      </c>
    </row>
    <row r="56" spans="1:11" ht="15" customHeight="1">
      <c r="A56" s="1">
        <v>33</v>
      </c>
      <c r="B56" s="450"/>
      <c r="C56" s="450"/>
      <c r="D56" s="124"/>
      <c r="E56" s="124"/>
      <c r="F56" s="124"/>
      <c r="G56" s="124"/>
      <c r="H56" s="125"/>
      <c r="I56" s="126"/>
      <c r="J56" s="37" t="str">
        <f t="shared" si="2"/>
        <v> </v>
      </c>
      <c r="K56" s="37" t="str">
        <f t="shared" si="3"/>
        <v> </v>
      </c>
    </row>
    <row r="57" spans="1:11" ht="15.75" customHeight="1">
      <c r="A57" s="2">
        <v>34</v>
      </c>
      <c r="B57" s="450"/>
      <c r="C57" s="450"/>
      <c r="D57" s="124"/>
      <c r="E57" s="124"/>
      <c r="F57" s="124"/>
      <c r="G57" s="124"/>
      <c r="H57" s="125"/>
      <c r="I57" s="126"/>
      <c r="J57" s="37" t="str">
        <f t="shared" si="2"/>
        <v> </v>
      </c>
      <c r="K57" s="37" t="str">
        <f t="shared" si="3"/>
        <v> </v>
      </c>
    </row>
    <row r="58" spans="1:11" ht="15" customHeight="1">
      <c r="A58" s="1">
        <v>35</v>
      </c>
      <c r="B58" s="450"/>
      <c r="C58" s="450"/>
      <c r="D58" s="124"/>
      <c r="E58" s="124"/>
      <c r="F58" s="124"/>
      <c r="G58" s="124"/>
      <c r="H58" s="125"/>
      <c r="I58" s="126"/>
      <c r="J58" s="37" t="str">
        <f t="shared" si="2"/>
        <v> </v>
      </c>
      <c r="K58" s="37" t="str">
        <f t="shared" si="3"/>
        <v> </v>
      </c>
    </row>
    <row r="59" spans="1:11" ht="15.75" customHeight="1">
      <c r="A59" s="2">
        <v>36</v>
      </c>
      <c r="B59" s="450"/>
      <c r="C59" s="450"/>
      <c r="D59" s="124"/>
      <c r="E59" s="124"/>
      <c r="F59" s="124"/>
      <c r="G59" s="124"/>
      <c r="H59" s="125"/>
      <c r="I59" s="126"/>
      <c r="J59" s="37" t="str">
        <f t="shared" si="2"/>
        <v> </v>
      </c>
      <c r="K59" s="37" t="str">
        <f t="shared" si="3"/>
        <v> </v>
      </c>
    </row>
    <row r="60" spans="1:11" ht="15" customHeight="1">
      <c r="A60" s="1">
        <v>37</v>
      </c>
      <c r="B60" s="450"/>
      <c r="C60" s="450"/>
      <c r="D60" s="124"/>
      <c r="E60" s="124"/>
      <c r="F60" s="124"/>
      <c r="G60" s="124"/>
      <c r="H60" s="125"/>
      <c r="I60" s="126"/>
      <c r="J60" s="37" t="str">
        <f t="shared" si="2"/>
        <v> </v>
      </c>
      <c r="K60" s="37" t="str">
        <f t="shared" si="3"/>
        <v> </v>
      </c>
    </row>
    <row r="61" spans="1:11" ht="15.75" customHeight="1">
      <c r="A61" s="2">
        <v>38</v>
      </c>
      <c r="B61" s="450"/>
      <c r="C61" s="450"/>
      <c r="D61" s="124"/>
      <c r="E61" s="124"/>
      <c r="F61" s="124"/>
      <c r="G61" s="124"/>
      <c r="H61" s="125"/>
      <c r="I61" s="126"/>
      <c r="J61" s="37" t="str">
        <f t="shared" si="2"/>
        <v> </v>
      </c>
      <c r="K61" s="37" t="str">
        <f t="shared" si="3"/>
        <v> </v>
      </c>
    </row>
    <row r="62" spans="1:11" ht="15" customHeight="1">
      <c r="A62" s="1">
        <v>39</v>
      </c>
      <c r="B62" s="476"/>
      <c r="C62" s="476"/>
      <c r="D62" s="124"/>
      <c r="E62" s="124"/>
      <c r="F62" s="124"/>
      <c r="G62" s="124"/>
      <c r="H62" s="125"/>
      <c r="I62" s="126"/>
      <c r="J62" s="37" t="str">
        <f t="shared" si="2"/>
        <v> </v>
      </c>
      <c r="K62" s="37" t="str">
        <f t="shared" si="3"/>
        <v> </v>
      </c>
    </row>
    <row r="63" spans="1:11" ht="15.75" customHeight="1">
      <c r="A63" s="2">
        <v>40</v>
      </c>
      <c r="B63" s="478"/>
      <c r="C63" s="478"/>
      <c r="D63" s="127"/>
      <c r="E63" s="127"/>
      <c r="F63" s="127"/>
      <c r="G63" s="127"/>
      <c r="H63" s="128"/>
      <c r="I63" s="129"/>
      <c r="J63" s="37" t="str">
        <f t="shared" si="2"/>
        <v> </v>
      </c>
      <c r="K63" s="37" t="str">
        <f t="shared" si="3"/>
        <v> </v>
      </c>
    </row>
    <row r="64" spans="1:9" ht="20.25" customHeight="1">
      <c r="A64" s="428"/>
      <c r="B64" s="428"/>
      <c r="C64" s="428"/>
      <c r="D64" s="428"/>
      <c r="E64" s="428"/>
      <c r="F64" s="78"/>
      <c r="G64" s="83" t="s">
        <v>184</v>
      </c>
      <c r="H64" s="40">
        <f>SUM(H44:H63)+H29</f>
        <v>0</v>
      </c>
      <c r="I64" s="47"/>
    </row>
    <row r="65" spans="1:9" ht="15" customHeight="1">
      <c r="A65" s="45"/>
      <c r="B65" s="45"/>
      <c r="C65" s="45"/>
      <c r="D65" s="45"/>
      <c r="E65" s="45"/>
      <c r="F65" s="45"/>
      <c r="G65" s="45"/>
      <c r="H65" s="45"/>
      <c r="I65" s="45"/>
    </row>
    <row r="66" spans="1:11" ht="15" customHeight="1">
      <c r="A66" s="475" t="s">
        <v>125</v>
      </c>
      <c r="B66" s="475"/>
      <c r="C66" s="475"/>
      <c r="D66" s="475"/>
      <c r="E66" s="475"/>
      <c r="F66" s="475"/>
      <c r="G66" s="475"/>
      <c r="H66" s="475"/>
      <c r="I66" s="475"/>
      <c r="J66" s="475"/>
      <c r="K66" s="475"/>
    </row>
    <row r="67" ht="15" customHeight="1">
      <c r="A67" s="48"/>
    </row>
    <row r="68" spans="1:9" ht="15" customHeight="1">
      <c r="A68" s="81" t="s">
        <v>65</v>
      </c>
      <c r="D68" s="477" t="s">
        <v>185</v>
      </c>
      <c r="E68" s="477"/>
      <c r="F68" s="477"/>
      <c r="G68" s="477"/>
      <c r="H68" s="477"/>
      <c r="I68" s="477"/>
    </row>
    <row r="71" spans="1:9" ht="15.75" customHeight="1">
      <c r="A71" s="324" t="s">
        <v>175</v>
      </c>
      <c r="B71" s="324"/>
      <c r="C71" s="324"/>
      <c r="D71" s="324"/>
      <c r="E71" s="324"/>
      <c r="F71" s="324"/>
      <c r="G71" s="324"/>
      <c r="H71" s="324"/>
      <c r="I71" s="324"/>
    </row>
    <row r="72" spans="1:9" ht="15" customHeight="1">
      <c r="A72" s="66"/>
      <c r="B72" s="66"/>
      <c r="C72" s="66"/>
      <c r="D72" s="72">
        <f>'proje ve personel bilgileri'!$B$11</f>
        <v>1</v>
      </c>
      <c r="E72" s="163" t="s">
        <v>235</v>
      </c>
      <c r="F72" s="66"/>
      <c r="G72" s="66"/>
      <c r="H72" s="66"/>
      <c r="I72" s="66"/>
    </row>
    <row r="73" spans="1:9" ht="18.75" customHeight="1">
      <c r="A73" s="60" t="s">
        <v>176</v>
      </c>
      <c r="I73" s="60" t="s">
        <v>177</v>
      </c>
    </row>
    <row r="74" spans="1:9" ht="15.75" customHeight="1">
      <c r="A74" s="407" t="s">
        <v>178</v>
      </c>
      <c r="B74" s="408"/>
      <c r="C74" s="329">
        <f>'proje ve personel bilgileri'!$B$2</f>
        <v>0</v>
      </c>
      <c r="D74" s="330"/>
      <c r="E74" s="330"/>
      <c r="F74" s="330"/>
      <c r="G74" s="330"/>
      <c r="H74" s="330"/>
      <c r="I74" s="331"/>
    </row>
    <row r="75" spans="1:9" ht="15.75" customHeight="1">
      <c r="A75" s="479" t="s">
        <v>179</v>
      </c>
      <c r="B75" s="480"/>
      <c r="C75" s="334">
        <f>'proje ve personel bilgileri'!$B$3</f>
        <v>0</v>
      </c>
      <c r="D75" s="335"/>
      <c r="E75" s="335"/>
      <c r="F75" s="335"/>
      <c r="G75" s="335"/>
      <c r="H75" s="335"/>
      <c r="I75" s="336"/>
    </row>
    <row r="76" spans="1:9" ht="15" customHeight="1">
      <c r="A76" s="313" t="s">
        <v>51</v>
      </c>
      <c r="B76" s="314" t="s">
        <v>180</v>
      </c>
      <c r="C76" s="315"/>
      <c r="D76" s="313" t="s">
        <v>181</v>
      </c>
      <c r="E76" s="313" t="s">
        <v>182</v>
      </c>
      <c r="F76" s="321" t="s">
        <v>130</v>
      </c>
      <c r="G76" s="483"/>
      <c r="H76" s="313" t="s">
        <v>143</v>
      </c>
      <c r="I76" s="313" t="s">
        <v>132</v>
      </c>
    </row>
    <row r="77" spans="1:9" ht="13.5" customHeight="1">
      <c r="A77" s="312"/>
      <c r="B77" s="319"/>
      <c r="C77" s="320"/>
      <c r="D77" s="312"/>
      <c r="E77" s="312"/>
      <c r="F77" s="484"/>
      <c r="G77" s="485"/>
      <c r="H77" s="312"/>
      <c r="I77" s="312"/>
    </row>
    <row r="78" spans="1:9" ht="59.25" customHeight="1">
      <c r="A78" s="482"/>
      <c r="B78" s="319"/>
      <c r="C78" s="320"/>
      <c r="D78" s="312"/>
      <c r="E78" s="312"/>
      <c r="F78" s="77" t="s">
        <v>133</v>
      </c>
      <c r="G78" s="79" t="s">
        <v>134</v>
      </c>
      <c r="H78" s="312"/>
      <c r="I78" s="312"/>
    </row>
    <row r="79" spans="1:11" ht="15" customHeight="1">
      <c r="A79" s="1">
        <v>41</v>
      </c>
      <c r="B79" s="481"/>
      <c r="C79" s="481"/>
      <c r="D79" s="121"/>
      <c r="E79" s="121"/>
      <c r="F79" s="121"/>
      <c r="G79" s="121"/>
      <c r="H79" s="130"/>
      <c r="I79" s="123"/>
      <c r="J79" s="37" t="str">
        <f aca="true" t="shared" si="4" ref="J79:J98">IF(H79&lt;&gt;0,(IF(I79=0,"KDV'li Tutar Zorunlu"," "))," ")</f>
        <v> </v>
      </c>
      <c r="K79" s="37" t="str">
        <f aca="true" t="shared" si="5" ref="K79:K98">IF(H79&lt;&gt;0,(IF(F79=0,"Tarih Numara Zorunlu"," "))," ")</f>
        <v> </v>
      </c>
    </row>
    <row r="80" spans="1:11" ht="15.75" customHeight="1">
      <c r="A80" s="2">
        <v>42</v>
      </c>
      <c r="B80" s="476"/>
      <c r="C80" s="476"/>
      <c r="D80" s="124"/>
      <c r="E80" s="124"/>
      <c r="F80" s="124"/>
      <c r="G80" s="124"/>
      <c r="H80" s="125"/>
      <c r="I80" s="126"/>
      <c r="J80" s="37" t="str">
        <f t="shared" si="4"/>
        <v> </v>
      </c>
      <c r="K80" s="37" t="str">
        <f t="shared" si="5"/>
        <v> </v>
      </c>
    </row>
    <row r="81" spans="1:11" ht="15" customHeight="1">
      <c r="A81" s="1">
        <v>43</v>
      </c>
      <c r="B81" s="476"/>
      <c r="C81" s="476"/>
      <c r="D81" s="124"/>
      <c r="E81" s="124"/>
      <c r="F81" s="124"/>
      <c r="G81" s="124"/>
      <c r="H81" s="125"/>
      <c r="I81" s="126"/>
      <c r="J81" s="37" t="str">
        <f t="shared" si="4"/>
        <v> </v>
      </c>
      <c r="K81" s="37" t="str">
        <f t="shared" si="5"/>
        <v> </v>
      </c>
    </row>
    <row r="82" spans="1:11" ht="15.75" customHeight="1">
      <c r="A82" s="2">
        <v>44</v>
      </c>
      <c r="B82" s="476"/>
      <c r="C82" s="476"/>
      <c r="D82" s="124"/>
      <c r="E82" s="124"/>
      <c r="F82" s="124"/>
      <c r="G82" s="124"/>
      <c r="H82" s="125"/>
      <c r="I82" s="126"/>
      <c r="J82" s="37" t="str">
        <f t="shared" si="4"/>
        <v> </v>
      </c>
      <c r="K82" s="37" t="str">
        <f t="shared" si="5"/>
        <v> </v>
      </c>
    </row>
    <row r="83" spans="1:11" ht="15" customHeight="1">
      <c r="A83" s="1">
        <v>45</v>
      </c>
      <c r="B83" s="476"/>
      <c r="C83" s="476"/>
      <c r="D83" s="124"/>
      <c r="E83" s="124"/>
      <c r="F83" s="124"/>
      <c r="G83" s="124"/>
      <c r="H83" s="125"/>
      <c r="I83" s="126"/>
      <c r="J83" s="37" t="str">
        <f t="shared" si="4"/>
        <v> </v>
      </c>
      <c r="K83" s="37" t="str">
        <f t="shared" si="5"/>
        <v> </v>
      </c>
    </row>
    <row r="84" spans="1:11" ht="15.75" customHeight="1">
      <c r="A84" s="2">
        <v>46</v>
      </c>
      <c r="B84" s="450"/>
      <c r="C84" s="450"/>
      <c r="D84" s="124"/>
      <c r="E84" s="124"/>
      <c r="F84" s="124"/>
      <c r="G84" s="124"/>
      <c r="H84" s="125"/>
      <c r="I84" s="126"/>
      <c r="J84" s="37" t="str">
        <f t="shared" si="4"/>
        <v> </v>
      </c>
      <c r="K84" s="37" t="str">
        <f t="shared" si="5"/>
        <v> </v>
      </c>
    </row>
    <row r="85" spans="1:11" ht="15" customHeight="1">
      <c r="A85" s="1">
        <v>47</v>
      </c>
      <c r="B85" s="450"/>
      <c r="C85" s="450"/>
      <c r="D85" s="124"/>
      <c r="E85" s="124"/>
      <c r="F85" s="124"/>
      <c r="G85" s="124"/>
      <c r="H85" s="125"/>
      <c r="I85" s="126"/>
      <c r="J85" s="37" t="str">
        <f t="shared" si="4"/>
        <v> </v>
      </c>
      <c r="K85" s="37" t="str">
        <f t="shared" si="5"/>
        <v> </v>
      </c>
    </row>
    <row r="86" spans="1:11" ht="15.75" customHeight="1">
      <c r="A86" s="2">
        <v>48</v>
      </c>
      <c r="B86" s="450"/>
      <c r="C86" s="450"/>
      <c r="D86" s="124"/>
      <c r="E86" s="124"/>
      <c r="F86" s="124"/>
      <c r="G86" s="124"/>
      <c r="H86" s="125"/>
      <c r="I86" s="126"/>
      <c r="J86" s="37" t="str">
        <f t="shared" si="4"/>
        <v> </v>
      </c>
      <c r="K86" s="37" t="str">
        <f t="shared" si="5"/>
        <v> </v>
      </c>
    </row>
    <row r="87" spans="1:11" ht="15" customHeight="1">
      <c r="A87" s="1">
        <v>49</v>
      </c>
      <c r="B87" s="450"/>
      <c r="C87" s="450"/>
      <c r="D87" s="124"/>
      <c r="E87" s="124"/>
      <c r="F87" s="124"/>
      <c r="G87" s="124"/>
      <c r="H87" s="125"/>
      <c r="I87" s="126"/>
      <c r="J87" s="37" t="str">
        <f t="shared" si="4"/>
        <v> </v>
      </c>
      <c r="K87" s="37" t="str">
        <f t="shared" si="5"/>
        <v> </v>
      </c>
    </row>
    <row r="88" spans="1:11" ht="15.75" customHeight="1">
      <c r="A88" s="2">
        <v>50</v>
      </c>
      <c r="B88" s="450"/>
      <c r="C88" s="450"/>
      <c r="D88" s="124"/>
      <c r="E88" s="124"/>
      <c r="F88" s="124"/>
      <c r="G88" s="124"/>
      <c r="H88" s="125"/>
      <c r="I88" s="126"/>
      <c r="J88" s="37" t="str">
        <f t="shared" si="4"/>
        <v> </v>
      </c>
      <c r="K88" s="37" t="str">
        <f t="shared" si="5"/>
        <v> </v>
      </c>
    </row>
    <row r="89" spans="1:11" ht="15" customHeight="1">
      <c r="A89" s="1">
        <v>51</v>
      </c>
      <c r="B89" s="450"/>
      <c r="C89" s="450"/>
      <c r="D89" s="124"/>
      <c r="E89" s="124"/>
      <c r="F89" s="124"/>
      <c r="G89" s="124"/>
      <c r="H89" s="125"/>
      <c r="I89" s="126"/>
      <c r="J89" s="37" t="str">
        <f t="shared" si="4"/>
        <v> </v>
      </c>
      <c r="K89" s="37" t="str">
        <f t="shared" si="5"/>
        <v> </v>
      </c>
    </row>
    <row r="90" spans="1:11" ht="15.75" customHeight="1">
      <c r="A90" s="2">
        <v>52</v>
      </c>
      <c r="B90" s="450"/>
      <c r="C90" s="450"/>
      <c r="D90" s="124"/>
      <c r="E90" s="124"/>
      <c r="F90" s="124"/>
      <c r="G90" s="124"/>
      <c r="H90" s="125"/>
      <c r="I90" s="126"/>
      <c r="J90" s="37" t="str">
        <f t="shared" si="4"/>
        <v> </v>
      </c>
      <c r="K90" s="37" t="str">
        <f t="shared" si="5"/>
        <v> </v>
      </c>
    </row>
    <row r="91" spans="1:11" ht="15" customHeight="1">
      <c r="A91" s="1">
        <v>53</v>
      </c>
      <c r="B91" s="450"/>
      <c r="C91" s="450"/>
      <c r="D91" s="124"/>
      <c r="E91" s="124"/>
      <c r="F91" s="124"/>
      <c r="G91" s="124"/>
      <c r="H91" s="125"/>
      <c r="I91" s="126"/>
      <c r="J91" s="37" t="str">
        <f t="shared" si="4"/>
        <v> </v>
      </c>
      <c r="K91" s="37" t="str">
        <f t="shared" si="5"/>
        <v> </v>
      </c>
    </row>
    <row r="92" spans="1:11" ht="15.75" customHeight="1">
      <c r="A92" s="2">
        <v>54</v>
      </c>
      <c r="B92" s="450"/>
      <c r="C92" s="450"/>
      <c r="D92" s="124"/>
      <c r="E92" s="124"/>
      <c r="F92" s="124"/>
      <c r="G92" s="124"/>
      <c r="H92" s="125"/>
      <c r="I92" s="126"/>
      <c r="J92" s="37" t="str">
        <f t="shared" si="4"/>
        <v> </v>
      </c>
      <c r="K92" s="37" t="str">
        <f t="shared" si="5"/>
        <v> </v>
      </c>
    </row>
    <row r="93" spans="1:11" ht="15" customHeight="1">
      <c r="A93" s="1">
        <v>55</v>
      </c>
      <c r="B93" s="450"/>
      <c r="C93" s="450"/>
      <c r="D93" s="124"/>
      <c r="E93" s="124"/>
      <c r="F93" s="124"/>
      <c r="G93" s="124"/>
      <c r="H93" s="125"/>
      <c r="I93" s="126"/>
      <c r="J93" s="37" t="str">
        <f t="shared" si="4"/>
        <v> </v>
      </c>
      <c r="K93" s="37" t="str">
        <f t="shared" si="5"/>
        <v> </v>
      </c>
    </row>
    <row r="94" spans="1:11" ht="15.75" customHeight="1">
      <c r="A94" s="2">
        <v>56</v>
      </c>
      <c r="B94" s="450"/>
      <c r="C94" s="450"/>
      <c r="D94" s="124"/>
      <c r="E94" s="124"/>
      <c r="F94" s="124"/>
      <c r="G94" s="124"/>
      <c r="H94" s="125"/>
      <c r="I94" s="126"/>
      <c r="J94" s="37" t="str">
        <f t="shared" si="4"/>
        <v> </v>
      </c>
      <c r="K94" s="37" t="str">
        <f t="shared" si="5"/>
        <v> </v>
      </c>
    </row>
    <row r="95" spans="1:11" ht="15" customHeight="1">
      <c r="A95" s="1">
        <v>57</v>
      </c>
      <c r="B95" s="450"/>
      <c r="C95" s="450"/>
      <c r="D95" s="124"/>
      <c r="E95" s="124"/>
      <c r="F95" s="124"/>
      <c r="G95" s="124"/>
      <c r="H95" s="125"/>
      <c r="I95" s="126"/>
      <c r="J95" s="37" t="str">
        <f t="shared" si="4"/>
        <v> </v>
      </c>
      <c r="K95" s="37" t="str">
        <f t="shared" si="5"/>
        <v> </v>
      </c>
    </row>
    <row r="96" spans="1:11" ht="15.75" customHeight="1">
      <c r="A96" s="2">
        <v>58</v>
      </c>
      <c r="B96" s="450"/>
      <c r="C96" s="450"/>
      <c r="D96" s="124"/>
      <c r="E96" s="124"/>
      <c r="F96" s="124"/>
      <c r="G96" s="124"/>
      <c r="H96" s="125"/>
      <c r="I96" s="126"/>
      <c r="J96" s="37" t="str">
        <f t="shared" si="4"/>
        <v> </v>
      </c>
      <c r="K96" s="37" t="str">
        <f t="shared" si="5"/>
        <v> </v>
      </c>
    </row>
    <row r="97" spans="1:11" ht="15" customHeight="1">
      <c r="A97" s="1">
        <v>59</v>
      </c>
      <c r="B97" s="476"/>
      <c r="C97" s="476"/>
      <c r="D97" s="124"/>
      <c r="E97" s="124"/>
      <c r="F97" s="124"/>
      <c r="G97" s="124"/>
      <c r="H97" s="125"/>
      <c r="I97" s="126"/>
      <c r="J97" s="37" t="str">
        <f t="shared" si="4"/>
        <v> </v>
      </c>
      <c r="K97" s="37" t="str">
        <f t="shared" si="5"/>
        <v> </v>
      </c>
    </row>
    <row r="98" spans="1:11" ht="15.75" customHeight="1">
      <c r="A98" s="2">
        <v>60</v>
      </c>
      <c r="B98" s="478"/>
      <c r="C98" s="478"/>
      <c r="D98" s="127"/>
      <c r="E98" s="127"/>
      <c r="F98" s="127"/>
      <c r="G98" s="127"/>
      <c r="H98" s="128"/>
      <c r="I98" s="129"/>
      <c r="J98" s="37" t="str">
        <f t="shared" si="4"/>
        <v> </v>
      </c>
      <c r="K98" s="37" t="str">
        <f t="shared" si="5"/>
        <v> </v>
      </c>
    </row>
    <row r="99" spans="1:9" ht="21" customHeight="1">
      <c r="A99" s="428"/>
      <c r="B99" s="428"/>
      <c r="C99" s="428"/>
      <c r="D99" s="428"/>
      <c r="E99" s="428"/>
      <c r="F99" s="78"/>
      <c r="G99" s="83" t="s">
        <v>184</v>
      </c>
      <c r="H99" s="40">
        <f>SUM(H79:H98)+H64</f>
        <v>0</v>
      </c>
      <c r="I99" s="47"/>
    </row>
    <row r="100" spans="1:9" ht="15" customHeight="1">
      <c r="A100" s="45"/>
      <c r="B100" s="45"/>
      <c r="C100" s="45"/>
      <c r="D100" s="45"/>
      <c r="E100" s="45"/>
      <c r="F100" s="45"/>
      <c r="G100" s="45"/>
      <c r="H100" s="45"/>
      <c r="I100" s="45"/>
    </row>
    <row r="101" spans="1:11" ht="15" customHeight="1">
      <c r="A101" s="475" t="s">
        <v>125</v>
      </c>
      <c r="B101" s="475"/>
      <c r="C101" s="475"/>
      <c r="D101" s="475"/>
      <c r="E101" s="475"/>
      <c r="F101" s="475"/>
      <c r="G101" s="475"/>
      <c r="H101" s="475"/>
      <c r="I101" s="475"/>
      <c r="J101" s="475"/>
      <c r="K101" s="475"/>
    </row>
    <row r="102" ht="15" customHeight="1">
      <c r="A102" s="48"/>
    </row>
    <row r="103" spans="1:9" ht="15" customHeight="1">
      <c r="A103" s="81" t="s">
        <v>65</v>
      </c>
      <c r="D103" s="477" t="s">
        <v>185</v>
      </c>
      <c r="E103" s="477"/>
      <c r="F103" s="477"/>
      <c r="G103" s="477"/>
      <c r="H103" s="477"/>
      <c r="I103" s="477"/>
    </row>
    <row r="104" spans="1:9" ht="15" customHeight="1">
      <c r="A104" s="81"/>
      <c r="D104" s="81"/>
      <c r="E104" s="81"/>
      <c r="F104" s="81"/>
      <c r="G104" s="81"/>
      <c r="H104" s="81"/>
      <c r="I104" s="81"/>
    </row>
    <row r="105" spans="1:9" ht="15.75" customHeight="1">
      <c r="A105" s="324" t="s">
        <v>175</v>
      </c>
      <c r="B105" s="324"/>
      <c r="C105" s="324"/>
      <c r="D105" s="324"/>
      <c r="E105" s="324"/>
      <c r="F105" s="324"/>
      <c r="G105" s="324"/>
      <c r="H105" s="324"/>
      <c r="I105" s="324"/>
    </row>
    <row r="106" spans="1:9" ht="15" customHeight="1">
      <c r="A106" s="66"/>
      <c r="B106" s="66"/>
      <c r="C106" s="66"/>
      <c r="D106" s="72">
        <f>'proje ve personel bilgileri'!$B$11</f>
        <v>1</v>
      </c>
      <c r="E106" s="163" t="s">
        <v>235</v>
      </c>
      <c r="F106" s="66"/>
      <c r="G106" s="66"/>
      <c r="H106" s="66"/>
      <c r="I106" s="66"/>
    </row>
    <row r="107" spans="1:9" ht="18.75" customHeight="1">
      <c r="A107" s="60" t="s">
        <v>176</v>
      </c>
      <c r="I107" s="60" t="s">
        <v>177</v>
      </c>
    </row>
    <row r="108" spans="1:9" ht="15.75" customHeight="1">
      <c r="A108" s="407" t="s">
        <v>178</v>
      </c>
      <c r="B108" s="408"/>
      <c r="C108" s="329">
        <f>'proje ve personel bilgileri'!$B$2</f>
        <v>0</v>
      </c>
      <c r="D108" s="330"/>
      <c r="E108" s="330"/>
      <c r="F108" s="330"/>
      <c r="G108" s="330"/>
      <c r="H108" s="330"/>
      <c r="I108" s="331"/>
    </row>
    <row r="109" spans="1:9" ht="15.75" customHeight="1">
      <c r="A109" s="479" t="s">
        <v>179</v>
      </c>
      <c r="B109" s="480"/>
      <c r="C109" s="334">
        <f>'proje ve personel bilgileri'!$B$3</f>
        <v>0</v>
      </c>
      <c r="D109" s="335"/>
      <c r="E109" s="335"/>
      <c r="F109" s="335"/>
      <c r="G109" s="335"/>
      <c r="H109" s="335"/>
      <c r="I109" s="336"/>
    </row>
    <row r="110" spans="1:9" ht="15" customHeight="1">
      <c r="A110" s="313" t="s">
        <v>51</v>
      </c>
      <c r="B110" s="314" t="s">
        <v>180</v>
      </c>
      <c r="C110" s="315"/>
      <c r="D110" s="313" t="s">
        <v>181</v>
      </c>
      <c r="E110" s="313" t="s">
        <v>182</v>
      </c>
      <c r="F110" s="321" t="s">
        <v>130</v>
      </c>
      <c r="G110" s="483"/>
      <c r="H110" s="313" t="s">
        <v>143</v>
      </c>
      <c r="I110" s="313" t="s">
        <v>132</v>
      </c>
    </row>
    <row r="111" spans="1:9" ht="15.75" customHeight="1">
      <c r="A111" s="312"/>
      <c r="B111" s="319"/>
      <c r="C111" s="320"/>
      <c r="D111" s="312"/>
      <c r="E111" s="312"/>
      <c r="F111" s="484"/>
      <c r="G111" s="485"/>
      <c r="H111" s="312"/>
      <c r="I111" s="312"/>
    </row>
    <row r="112" spans="1:9" ht="57" customHeight="1">
      <c r="A112" s="482"/>
      <c r="B112" s="319"/>
      <c r="C112" s="320"/>
      <c r="D112" s="312"/>
      <c r="E112" s="312"/>
      <c r="F112" s="77" t="s">
        <v>133</v>
      </c>
      <c r="G112" s="79" t="s">
        <v>134</v>
      </c>
      <c r="H112" s="312"/>
      <c r="I112" s="312"/>
    </row>
    <row r="113" spans="1:11" ht="15" customHeight="1">
      <c r="A113" s="1">
        <v>61</v>
      </c>
      <c r="B113" s="481"/>
      <c r="C113" s="481"/>
      <c r="D113" s="121"/>
      <c r="E113" s="121"/>
      <c r="F113" s="121"/>
      <c r="G113" s="121"/>
      <c r="H113" s="130"/>
      <c r="I113" s="123"/>
      <c r="J113" s="37" t="str">
        <f aca="true" t="shared" si="6" ref="J113:J132">IF(H113&lt;&gt;0,(IF(I113=0,"KDV'li Tutar Zorunlu"," "))," ")</f>
        <v> </v>
      </c>
      <c r="K113" s="37" t="str">
        <f aca="true" t="shared" si="7" ref="K113:K132">IF(H113&lt;&gt;0,(IF(F113=0,"Tarih Numara Zorunlu"," "))," ")</f>
        <v> </v>
      </c>
    </row>
    <row r="114" spans="1:11" ht="15.75" customHeight="1">
      <c r="A114" s="2">
        <v>62</v>
      </c>
      <c r="B114" s="476"/>
      <c r="C114" s="476"/>
      <c r="D114" s="124"/>
      <c r="E114" s="124"/>
      <c r="F114" s="124"/>
      <c r="G114" s="124"/>
      <c r="H114" s="125"/>
      <c r="I114" s="126"/>
      <c r="J114" s="37" t="str">
        <f t="shared" si="6"/>
        <v> </v>
      </c>
      <c r="K114" s="37" t="str">
        <f t="shared" si="7"/>
        <v> </v>
      </c>
    </row>
    <row r="115" spans="1:11" ht="15" customHeight="1">
      <c r="A115" s="1">
        <v>63</v>
      </c>
      <c r="B115" s="476"/>
      <c r="C115" s="476"/>
      <c r="D115" s="124"/>
      <c r="E115" s="124"/>
      <c r="F115" s="124"/>
      <c r="G115" s="124"/>
      <c r="H115" s="125"/>
      <c r="I115" s="126"/>
      <c r="J115" s="37" t="str">
        <f t="shared" si="6"/>
        <v> </v>
      </c>
      <c r="K115" s="37" t="str">
        <f t="shared" si="7"/>
        <v> </v>
      </c>
    </row>
    <row r="116" spans="1:11" ht="15.75" customHeight="1">
      <c r="A116" s="2">
        <v>64</v>
      </c>
      <c r="B116" s="476"/>
      <c r="C116" s="476"/>
      <c r="D116" s="124"/>
      <c r="E116" s="124"/>
      <c r="F116" s="124"/>
      <c r="G116" s="124"/>
      <c r="H116" s="125"/>
      <c r="I116" s="126"/>
      <c r="J116" s="37" t="str">
        <f t="shared" si="6"/>
        <v> </v>
      </c>
      <c r="K116" s="37" t="str">
        <f t="shared" si="7"/>
        <v> </v>
      </c>
    </row>
    <row r="117" spans="1:11" ht="15" customHeight="1">
      <c r="A117" s="1">
        <v>65</v>
      </c>
      <c r="B117" s="476"/>
      <c r="C117" s="476"/>
      <c r="D117" s="124"/>
      <c r="E117" s="124"/>
      <c r="F117" s="124"/>
      <c r="G117" s="124"/>
      <c r="H117" s="125"/>
      <c r="I117" s="126"/>
      <c r="J117" s="37" t="str">
        <f t="shared" si="6"/>
        <v> </v>
      </c>
      <c r="K117" s="37" t="str">
        <f t="shared" si="7"/>
        <v> </v>
      </c>
    </row>
    <row r="118" spans="1:11" ht="15.75" customHeight="1">
      <c r="A118" s="2">
        <v>66</v>
      </c>
      <c r="B118" s="450"/>
      <c r="C118" s="450"/>
      <c r="D118" s="124"/>
      <c r="E118" s="124"/>
      <c r="F118" s="124"/>
      <c r="G118" s="124"/>
      <c r="H118" s="125"/>
      <c r="I118" s="126"/>
      <c r="J118" s="37" t="str">
        <f t="shared" si="6"/>
        <v> </v>
      </c>
      <c r="K118" s="37" t="str">
        <f t="shared" si="7"/>
        <v> </v>
      </c>
    </row>
    <row r="119" spans="1:11" ht="15" customHeight="1">
      <c r="A119" s="1">
        <v>67</v>
      </c>
      <c r="B119" s="450"/>
      <c r="C119" s="450"/>
      <c r="D119" s="124"/>
      <c r="E119" s="124"/>
      <c r="F119" s="124"/>
      <c r="G119" s="124"/>
      <c r="H119" s="125"/>
      <c r="I119" s="126"/>
      <c r="J119" s="37" t="str">
        <f t="shared" si="6"/>
        <v> </v>
      </c>
      <c r="K119" s="37" t="str">
        <f t="shared" si="7"/>
        <v> </v>
      </c>
    </row>
    <row r="120" spans="1:11" ht="15.75" customHeight="1">
      <c r="A120" s="2">
        <v>68</v>
      </c>
      <c r="B120" s="450"/>
      <c r="C120" s="450"/>
      <c r="D120" s="124"/>
      <c r="E120" s="124"/>
      <c r="F120" s="124"/>
      <c r="G120" s="124"/>
      <c r="H120" s="125"/>
      <c r="I120" s="126"/>
      <c r="J120" s="37" t="str">
        <f t="shared" si="6"/>
        <v> </v>
      </c>
      <c r="K120" s="37" t="str">
        <f t="shared" si="7"/>
        <v> </v>
      </c>
    </row>
    <row r="121" spans="1:11" ht="15" customHeight="1">
      <c r="A121" s="1">
        <v>69</v>
      </c>
      <c r="B121" s="450"/>
      <c r="C121" s="450"/>
      <c r="D121" s="124"/>
      <c r="E121" s="124"/>
      <c r="F121" s="124"/>
      <c r="G121" s="124"/>
      <c r="H121" s="125"/>
      <c r="I121" s="126"/>
      <c r="J121" s="37" t="str">
        <f t="shared" si="6"/>
        <v> </v>
      </c>
      <c r="K121" s="37" t="str">
        <f t="shared" si="7"/>
        <v> </v>
      </c>
    </row>
    <row r="122" spans="1:11" ht="15.75" customHeight="1">
      <c r="A122" s="2">
        <v>70</v>
      </c>
      <c r="B122" s="450"/>
      <c r="C122" s="450"/>
      <c r="D122" s="124"/>
      <c r="E122" s="124"/>
      <c r="F122" s="124"/>
      <c r="G122" s="124"/>
      <c r="H122" s="125"/>
      <c r="I122" s="126"/>
      <c r="J122" s="37" t="str">
        <f t="shared" si="6"/>
        <v> </v>
      </c>
      <c r="K122" s="37" t="str">
        <f t="shared" si="7"/>
        <v> </v>
      </c>
    </row>
    <row r="123" spans="1:11" ht="15" customHeight="1">
      <c r="A123" s="1">
        <v>71</v>
      </c>
      <c r="B123" s="450"/>
      <c r="C123" s="450"/>
      <c r="D123" s="124"/>
      <c r="E123" s="124"/>
      <c r="F123" s="124"/>
      <c r="G123" s="124"/>
      <c r="H123" s="125"/>
      <c r="I123" s="126"/>
      <c r="J123" s="37" t="str">
        <f t="shared" si="6"/>
        <v> </v>
      </c>
      <c r="K123" s="37" t="str">
        <f t="shared" si="7"/>
        <v> </v>
      </c>
    </row>
    <row r="124" spans="1:11" ht="15.75" customHeight="1">
      <c r="A124" s="2">
        <v>72</v>
      </c>
      <c r="B124" s="450"/>
      <c r="C124" s="450"/>
      <c r="D124" s="124"/>
      <c r="E124" s="124"/>
      <c r="F124" s="124"/>
      <c r="G124" s="124"/>
      <c r="H124" s="125"/>
      <c r="I124" s="126"/>
      <c r="J124" s="37" t="str">
        <f t="shared" si="6"/>
        <v> </v>
      </c>
      <c r="K124" s="37" t="str">
        <f t="shared" si="7"/>
        <v> </v>
      </c>
    </row>
    <row r="125" spans="1:11" ht="15" customHeight="1">
      <c r="A125" s="1">
        <v>73</v>
      </c>
      <c r="B125" s="450"/>
      <c r="C125" s="450"/>
      <c r="D125" s="124"/>
      <c r="E125" s="124"/>
      <c r="F125" s="124"/>
      <c r="G125" s="124"/>
      <c r="H125" s="125"/>
      <c r="I125" s="126"/>
      <c r="J125" s="37" t="str">
        <f t="shared" si="6"/>
        <v> </v>
      </c>
      <c r="K125" s="37" t="str">
        <f t="shared" si="7"/>
        <v> </v>
      </c>
    </row>
    <row r="126" spans="1:11" ht="15.75" customHeight="1">
      <c r="A126" s="2">
        <v>74</v>
      </c>
      <c r="B126" s="450"/>
      <c r="C126" s="450"/>
      <c r="D126" s="124"/>
      <c r="E126" s="124"/>
      <c r="F126" s="124"/>
      <c r="G126" s="124"/>
      <c r="H126" s="125"/>
      <c r="I126" s="126"/>
      <c r="J126" s="37" t="str">
        <f t="shared" si="6"/>
        <v> </v>
      </c>
      <c r="K126" s="37" t="str">
        <f t="shared" si="7"/>
        <v> </v>
      </c>
    </row>
    <row r="127" spans="1:11" ht="15" customHeight="1">
      <c r="A127" s="1">
        <v>75</v>
      </c>
      <c r="B127" s="450"/>
      <c r="C127" s="450"/>
      <c r="D127" s="124"/>
      <c r="E127" s="124"/>
      <c r="F127" s="124"/>
      <c r="G127" s="124"/>
      <c r="H127" s="125"/>
      <c r="I127" s="126"/>
      <c r="J127" s="37" t="str">
        <f t="shared" si="6"/>
        <v> </v>
      </c>
      <c r="K127" s="37" t="str">
        <f t="shared" si="7"/>
        <v> </v>
      </c>
    </row>
    <row r="128" spans="1:11" ht="15.75" customHeight="1">
      <c r="A128" s="2">
        <v>76</v>
      </c>
      <c r="B128" s="450"/>
      <c r="C128" s="450"/>
      <c r="D128" s="124"/>
      <c r="E128" s="124"/>
      <c r="F128" s="124"/>
      <c r="G128" s="124"/>
      <c r="H128" s="125"/>
      <c r="I128" s="126"/>
      <c r="J128" s="37" t="str">
        <f t="shared" si="6"/>
        <v> </v>
      </c>
      <c r="K128" s="37" t="str">
        <f t="shared" si="7"/>
        <v> </v>
      </c>
    </row>
    <row r="129" spans="1:11" ht="15" customHeight="1">
      <c r="A129" s="1">
        <v>77</v>
      </c>
      <c r="B129" s="450"/>
      <c r="C129" s="450"/>
      <c r="D129" s="124"/>
      <c r="E129" s="124"/>
      <c r="F129" s="124"/>
      <c r="G129" s="124"/>
      <c r="H129" s="125"/>
      <c r="I129" s="126"/>
      <c r="J129" s="37" t="str">
        <f t="shared" si="6"/>
        <v> </v>
      </c>
      <c r="K129" s="37" t="str">
        <f t="shared" si="7"/>
        <v> </v>
      </c>
    </row>
    <row r="130" spans="1:11" ht="15.75" customHeight="1">
      <c r="A130" s="2">
        <v>78</v>
      </c>
      <c r="B130" s="450"/>
      <c r="C130" s="450"/>
      <c r="D130" s="124"/>
      <c r="E130" s="124"/>
      <c r="F130" s="124"/>
      <c r="G130" s="124"/>
      <c r="H130" s="125"/>
      <c r="I130" s="126"/>
      <c r="J130" s="37" t="str">
        <f t="shared" si="6"/>
        <v> </v>
      </c>
      <c r="K130" s="37" t="str">
        <f t="shared" si="7"/>
        <v> </v>
      </c>
    </row>
    <row r="131" spans="1:11" ht="15" customHeight="1">
      <c r="A131" s="1">
        <v>79</v>
      </c>
      <c r="B131" s="476"/>
      <c r="C131" s="476"/>
      <c r="D131" s="124"/>
      <c r="E131" s="124"/>
      <c r="F131" s="124"/>
      <c r="G131" s="124"/>
      <c r="H131" s="125"/>
      <c r="I131" s="126"/>
      <c r="J131" s="37" t="str">
        <f t="shared" si="6"/>
        <v> </v>
      </c>
      <c r="K131" s="37" t="str">
        <f t="shared" si="7"/>
        <v> </v>
      </c>
    </row>
    <row r="132" spans="1:11" ht="15.75" customHeight="1">
      <c r="A132" s="2">
        <v>80</v>
      </c>
      <c r="B132" s="478"/>
      <c r="C132" s="478"/>
      <c r="D132" s="127"/>
      <c r="E132" s="127"/>
      <c r="F132" s="127"/>
      <c r="G132" s="127"/>
      <c r="H132" s="128"/>
      <c r="I132" s="129"/>
      <c r="J132" s="37" t="str">
        <f t="shared" si="6"/>
        <v> </v>
      </c>
      <c r="K132" s="37" t="str">
        <f t="shared" si="7"/>
        <v> </v>
      </c>
    </row>
    <row r="133" spans="1:9" ht="18" customHeight="1">
      <c r="A133" s="428"/>
      <c r="B133" s="428"/>
      <c r="C133" s="428"/>
      <c r="D133" s="428"/>
      <c r="E133" s="428"/>
      <c r="F133" s="78"/>
      <c r="G133" s="83" t="s">
        <v>184</v>
      </c>
      <c r="H133" s="40">
        <f>SUM(H113:H132)+H99</f>
        <v>0</v>
      </c>
      <c r="I133" s="47"/>
    </row>
    <row r="134" spans="1:9" ht="15" customHeight="1">
      <c r="A134" s="45"/>
      <c r="B134" s="45"/>
      <c r="C134" s="45"/>
      <c r="D134" s="45"/>
      <c r="E134" s="45"/>
      <c r="F134" s="45"/>
      <c r="G134" s="45"/>
      <c r="H134" s="45"/>
      <c r="I134" s="45"/>
    </row>
    <row r="135" spans="1:11" ht="15" customHeight="1">
      <c r="A135" s="475" t="s">
        <v>125</v>
      </c>
      <c r="B135" s="475"/>
      <c r="C135" s="475"/>
      <c r="D135" s="475"/>
      <c r="E135" s="475"/>
      <c r="F135" s="475"/>
      <c r="G135" s="475"/>
      <c r="H135" s="475"/>
      <c r="I135" s="475"/>
      <c r="J135" s="475"/>
      <c r="K135" s="475"/>
    </row>
    <row r="136" ht="15" customHeight="1">
      <c r="A136" s="48"/>
    </row>
    <row r="137" spans="1:9" ht="15" customHeight="1">
      <c r="A137" s="81" t="s">
        <v>65</v>
      </c>
      <c r="D137" s="477" t="s">
        <v>185</v>
      </c>
      <c r="E137" s="477"/>
      <c r="F137" s="477"/>
      <c r="G137" s="477"/>
      <c r="H137" s="477"/>
      <c r="I137" s="477"/>
    </row>
    <row r="138" spans="1:9" ht="15" customHeight="1">
      <c r="A138" s="81"/>
      <c r="D138" s="81"/>
      <c r="E138" s="81"/>
      <c r="F138" s="81"/>
      <c r="G138" s="81"/>
      <c r="H138" s="81"/>
      <c r="I138" s="81"/>
    </row>
    <row r="140" spans="1:9" ht="15.75" customHeight="1">
      <c r="A140" s="324" t="s">
        <v>175</v>
      </c>
      <c r="B140" s="324"/>
      <c r="C140" s="324"/>
      <c r="D140" s="324"/>
      <c r="E140" s="324"/>
      <c r="F140" s="324"/>
      <c r="G140" s="324"/>
      <c r="H140" s="324"/>
      <c r="I140" s="324"/>
    </row>
    <row r="141" spans="1:9" ht="15" customHeight="1">
      <c r="A141" s="66"/>
      <c r="B141" s="66"/>
      <c r="C141" s="66"/>
      <c r="D141" s="72">
        <f>'proje ve personel bilgileri'!$B$11</f>
        <v>1</v>
      </c>
      <c r="E141" s="163" t="s">
        <v>235</v>
      </c>
      <c r="F141" s="66"/>
      <c r="G141" s="66"/>
      <c r="H141" s="66"/>
      <c r="I141" s="66"/>
    </row>
    <row r="142" spans="1:9" ht="18.75" customHeight="1">
      <c r="A142" s="60" t="s">
        <v>176</v>
      </c>
      <c r="I142" s="60" t="s">
        <v>177</v>
      </c>
    </row>
    <row r="143" spans="1:9" ht="15.75" customHeight="1">
      <c r="A143" s="407" t="s">
        <v>178</v>
      </c>
      <c r="B143" s="408"/>
      <c r="C143" s="329">
        <f>'proje ve personel bilgileri'!$B$2</f>
        <v>0</v>
      </c>
      <c r="D143" s="330"/>
      <c r="E143" s="330"/>
      <c r="F143" s="330"/>
      <c r="G143" s="330"/>
      <c r="H143" s="330"/>
      <c r="I143" s="331"/>
    </row>
    <row r="144" spans="1:9" ht="15.75" customHeight="1">
      <c r="A144" s="479" t="s">
        <v>179</v>
      </c>
      <c r="B144" s="480"/>
      <c r="C144" s="334">
        <f>'proje ve personel bilgileri'!$B$3</f>
        <v>0</v>
      </c>
      <c r="D144" s="335"/>
      <c r="E144" s="335"/>
      <c r="F144" s="335"/>
      <c r="G144" s="335"/>
      <c r="H144" s="335"/>
      <c r="I144" s="336"/>
    </row>
    <row r="145" spans="1:9" ht="15" customHeight="1">
      <c r="A145" s="313" t="s">
        <v>51</v>
      </c>
      <c r="B145" s="314" t="s">
        <v>180</v>
      </c>
      <c r="C145" s="315"/>
      <c r="D145" s="313" t="s">
        <v>181</v>
      </c>
      <c r="E145" s="313" t="s">
        <v>182</v>
      </c>
      <c r="F145" s="321" t="s">
        <v>130</v>
      </c>
      <c r="G145" s="483"/>
      <c r="H145" s="313" t="s">
        <v>143</v>
      </c>
      <c r="I145" s="313" t="s">
        <v>132</v>
      </c>
    </row>
    <row r="146" spans="1:9" ht="15.75" customHeight="1">
      <c r="A146" s="312"/>
      <c r="B146" s="319"/>
      <c r="C146" s="320"/>
      <c r="D146" s="312"/>
      <c r="E146" s="312"/>
      <c r="F146" s="484"/>
      <c r="G146" s="485"/>
      <c r="H146" s="312"/>
      <c r="I146" s="312"/>
    </row>
    <row r="147" spans="1:9" ht="57.75" customHeight="1">
      <c r="A147" s="482"/>
      <c r="B147" s="319"/>
      <c r="C147" s="320"/>
      <c r="D147" s="312"/>
      <c r="E147" s="312"/>
      <c r="F147" s="77" t="s">
        <v>133</v>
      </c>
      <c r="G147" s="79" t="s">
        <v>134</v>
      </c>
      <c r="H147" s="312"/>
      <c r="I147" s="312"/>
    </row>
    <row r="148" spans="1:11" ht="15" customHeight="1">
      <c r="A148" s="1">
        <v>81</v>
      </c>
      <c r="B148" s="481"/>
      <c r="C148" s="481"/>
      <c r="D148" s="121"/>
      <c r="E148" s="121"/>
      <c r="F148" s="121"/>
      <c r="G148" s="121"/>
      <c r="H148" s="130"/>
      <c r="I148" s="123"/>
      <c r="J148" s="37" t="str">
        <f aca="true" t="shared" si="8" ref="J148:J167">IF(H148&lt;&gt;0,(IF(I148=0,"KDV'li Tutar Zorunlu"," "))," ")</f>
        <v> </v>
      </c>
      <c r="K148" s="37" t="str">
        <f aca="true" t="shared" si="9" ref="K148:K167">IF(H148&lt;&gt;0,(IF(F148=0,"Tarih Numara Zorunlu"," "))," ")</f>
        <v> </v>
      </c>
    </row>
    <row r="149" spans="1:11" ht="15.75" customHeight="1">
      <c r="A149" s="2">
        <v>82</v>
      </c>
      <c r="B149" s="476"/>
      <c r="C149" s="476"/>
      <c r="D149" s="124"/>
      <c r="E149" s="124"/>
      <c r="F149" s="124"/>
      <c r="G149" s="124"/>
      <c r="H149" s="125"/>
      <c r="I149" s="126"/>
      <c r="J149" s="37" t="str">
        <f t="shared" si="8"/>
        <v> </v>
      </c>
      <c r="K149" s="37" t="str">
        <f t="shared" si="9"/>
        <v> </v>
      </c>
    </row>
    <row r="150" spans="1:11" ht="15" customHeight="1">
      <c r="A150" s="1">
        <v>83</v>
      </c>
      <c r="B150" s="476"/>
      <c r="C150" s="476"/>
      <c r="D150" s="124"/>
      <c r="E150" s="124"/>
      <c r="F150" s="124"/>
      <c r="G150" s="124"/>
      <c r="H150" s="125"/>
      <c r="I150" s="126"/>
      <c r="J150" s="37" t="str">
        <f t="shared" si="8"/>
        <v> </v>
      </c>
      <c r="K150" s="37" t="str">
        <f t="shared" si="9"/>
        <v> </v>
      </c>
    </row>
    <row r="151" spans="1:11" ht="15.75" customHeight="1">
      <c r="A151" s="2">
        <v>84</v>
      </c>
      <c r="B151" s="476"/>
      <c r="C151" s="476"/>
      <c r="D151" s="124"/>
      <c r="E151" s="124"/>
      <c r="F151" s="124"/>
      <c r="G151" s="124"/>
      <c r="H151" s="125"/>
      <c r="I151" s="126"/>
      <c r="J151" s="37" t="str">
        <f t="shared" si="8"/>
        <v> </v>
      </c>
      <c r="K151" s="37" t="str">
        <f t="shared" si="9"/>
        <v> </v>
      </c>
    </row>
    <row r="152" spans="1:11" ht="15" customHeight="1">
      <c r="A152" s="1">
        <v>85</v>
      </c>
      <c r="B152" s="476"/>
      <c r="C152" s="476"/>
      <c r="D152" s="124"/>
      <c r="E152" s="124"/>
      <c r="F152" s="124"/>
      <c r="G152" s="124"/>
      <c r="H152" s="125"/>
      <c r="I152" s="126"/>
      <c r="J152" s="37" t="str">
        <f t="shared" si="8"/>
        <v> </v>
      </c>
      <c r="K152" s="37" t="str">
        <f t="shared" si="9"/>
        <v> </v>
      </c>
    </row>
    <row r="153" spans="1:11" ht="15.75" customHeight="1">
      <c r="A153" s="2">
        <v>86</v>
      </c>
      <c r="B153" s="450"/>
      <c r="C153" s="450"/>
      <c r="D153" s="124"/>
      <c r="E153" s="124"/>
      <c r="F153" s="124"/>
      <c r="G153" s="124"/>
      <c r="H153" s="125"/>
      <c r="I153" s="126"/>
      <c r="J153" s="37" t="str">
        <f t="shared" si="8"/>
        <v> </v>
      </c>
      <c r="K153" s="37" t="str">
        <f t="shared" si="9"/>
        <v> </v>
      </c>
    </row>
    <row r="154" spans="1:11" ht="15" customHeight="1">
      <c r="A154" s="1">
        <v>87</v>
      </c>
      <c r="B154" s="450"/>
      <c r="C154" s="450"/>
      <c r="D154" s="124"/>
      <c r="E154" s="124"/>
      <c r="F154" s="124"/>
      <c r="G154" s="124"/>
      <c r="H154" s="125"/>
      <c r="I154" s="126"/>
      <c r="J154" s="37" t="str">
        <f t="shared" si="8"/>
        <v> </v>
      </c>
      <c r="K154" s="37" t="str">
        <f t="shared" si="9"/>
        <v> </v>
      </c>
    </row>
    <row r="155" spans="1:11" ht="15.75" customHeight="1">
      <c r="A155" s="2">
        <v>88</v>
      </c>
      <c r="B155" s="450"/>
      <c r="C155" s="450"/>
      <c r="D155" s="124"/>
      <c r="E155" s="124"/>
      <c r="F155" s="124"/>
      <c r="G155" s="124"/>
      <c r="H155" s="125"/>
      <c r="I155" s="126"/>
      <c r="J155" s="37" t="str">
        <f t="shared" si="8"/>
        <v> </v>
      </c>
      <c r="K155" s="37" t="str">
        <f t="shared" si="9"/>
        <v> </v>
      </c>
    </row>
    <row r="156" spans="1:11" ht="15" customHeight="1">
      <c r="A156" s="1">
        <v>89</v>
      </c>
      <c r="B156" s="450"/>
      <c r="C156" s="450"/>
      <c r="D156" s="124"/>
      <c r="E156" s="124"/>
      <c r="F156" s="124"/>
      <c r="G156" s="124"/>
      <c r="H156" s="125"/>
      <c r="I156" s="126"/>
      <c r="J156" s="37" t="str">
        <f t="shared" si="8"/>
        <v> </v>
      </c>
      <c r="K156" s="37" t="str">
        <f t="shared" si="9"/>
        <v> </v>
      </c>
    </row>
    <row r="157" spans="1:11" ht="15.75" customHeight="1">
      <c r="A157" s="2">
        <v>90</v>
      </c>
      <c r="B157" s="450"/>
      <c r="C157" s="450"/>
      <c r="D157" s="124"/>
      <c r="E157" s="124"/>
      <c r="F157" s="124"/>
      <c r="G157" s="124"/>
      <c r="H157" s="125"/>
      <c r="I157" s="126"/>
      <c r="J157" s="37" t="str">
        <f t="shared" si="8"/>
        <v> </v>
      </c>
      <c r="K157" s="37" t="str">
        <f t="shared" si="9"/>
        <v> </v>
      </c>
    </row>
    <row r="158" spans="1:11" ht="15" customHeight="1">
      <c r="A158" s="1">
        <v>91</v>
      </c>
      <c r="B158" s="450"/>
      <c r="C158" s="450"/>
      <c r="D158" s="124"/>
      <c r="E158" s="124"/>
      <c r="F158" s="124"/>
      <c r="G158" s="124"/>
      <c r="H158" s="125"/>
      <c r="I158" s="126"/>
      <c r="J158" s="37" t="str">
        <f t="shared" si="8"/>
        <v> </v>
      </c>
      <c r="K158" s="37" t="str">
        <f t="shared" si="9"/>
        <v> </v>
      </c>
    </row>
    <row r="159" spans="1:11" ht="15.75" customHeight="1">
      <c r="A159" s="2">
        <v>92</v>
      </c>
      <c r="B159" s="450"/>
      <c r="C159" s="450"/>
      <c r="D159" s="124"/>
      <c r="E159" s="124"/>
      <c r="F159" s="124"/>
      <c r="G159" s="124"/>
      <c r="H159" s="125"/>
      <c r="I159" s="126"/>
      <c r="J159" s="37" t="str">
        <f t="shared" si="8"/>
        <v> </v>
      </c>
      <c r="K159" s="37" t="str">
        <f t="shared" si="9"/>
        <v> </v>
      </c>
    </row>
    <row r="160" spans="1:11" ht="15" customHeight="1">
      <c r="A160" s="1">
        <v>93</v>
      </c>
      <c r="B160" s="450"/>
      <c r="C160" s="450"/>
      <c r="D160" s="124"/>
      <c r="E160" s="124"/>
      <c r="F160" s="124"/>
      <c r="G160" s="124"/>
      <c r="H160" s="125"/>
      <c r="I160" s="126"/>
      <c r="J160" s="37" t="str">
        <f t="shared" si="8"/>
        <v> </v>
      </c>
      <c r="K160" s="37" t="str">
        <f t="shared" si="9"/>
        <v> </v>
      </c>
    </row>
    <row r="161" spans="1:11" ht="15.75" customHeight="1">
      <c r="A161" s="2">
        <v>94</v>
      </c>
      <c r="B161" s="450"/>
      <c r="C161" s="450"/>
      <c r="D161" s="124"/>
      <c r="E161" s="124"/>
      <c r="F161" s="124"/>
      <c r="G161" s="124"/>
      <c r="H161" s="125"/>
      <c r="I161" s="126"/>
      <c r="J161" s="37" t="str">
        <f t="shared" si="8"/>
        <v> </v>
      </c>
      <c r="K161" s="37" t="str">
        <f t="shared" si="9"/>
        <v> </v>
      </c>
    </row>
    <row r="162" spans="1:11" ht="15" customHeight="1">
      <c r="A162" s="1">
        <v>95</v>
      </c>
      <c r="B162" s="450"/>
      <c r="C162" s="450"/>
      <c r="D162" s="124"/>
      <c r="E162" s="124"/>
      <c r="F162" s="124"/>
      <c r="G162" s="124"/>
      <c r="H162" s="125"/>
      <c r="I162" s="126"/>
      <c r="J162" s="37" t="str">
        <f t="shared" si="8"/>
        <v> </v>
      </c>
      <c r="K162" s="37" t="str">
        <f t="shared" si="9"/>
        <v> </v>
      </c>
    </row>
    <row r="163" spans="1:11" ht="15.75" customHeight="1">
      <c r="A163" s="2">
        <v>96</v>
      </c>
      <c r="B163" s="450"/>
      <c r="C163" s="450"/>
      <c r="D163" s="124"/>
      <c r="E163" s="124"/>
      <c r="F163" s="124"/>
      <c r="G163" s="124"/>
      <c r="H163" s="125"/>
      <c r="I163" s="126"/>
      <c r="J163" s="37" t="str">
        <f t="shared" si="8"/>
        <v> </v>
      </c>
      <c r="K163" s="37" t="str">
        <f t="shared" si="9"/>
        <v> </v>
      </c>
    </row>
    <row r="164" spans="1:11" ht="15" customHeight="1">
      <c r="A164" s="1">
        <v>97</v>
      </c>
      <c r="B164" s="450"/>
      <c r="C164" s="450"/>
      <c r="D164" s="124"/>
      <c r="E164" s="124"/>
      <c r="F164" s="124"/>
      <c r="G164" s="124"/>
      <c r="H164" s="125"/>
      <c r="I164" s="126"/>
      <c r="J164" s="37" t="str">
        <f t="shared" si="8"/>
        <v> </v>
      </c>
      <c r="K164" s="37" t="str">
        <f t="shared" si="9"/>
        <v> </v>
      </c>
    </row>
    <row r="165" spans="1:11" ht="15.75" customHeight="1">
      <c r="A165" s="2">
        <v>98</v>
      </c>
      <c r="B165" s="450"/>
      <c r="C165" s="450"/>
      <c r="D165" s="124"/>
      <c r="E165" s="124"/>
      <c r="F165" s="124"/>
      <c r="G165" s="124"/>
      <c r="H165" s="125"/>
      <c r="I165" s="126"/>
      <c r="J165" s="37" t="str">
        <f t="shared" si="8"/>
        <v> </v>
      </c>
      <c r="K165" s="37" t="str">
        <f t="shared" si="9"/>
        <v> </v>
      </c>
    </row>
    <row r="166" spans="1:11" ht="15" customHeight="1">
      <c r="A166" s="1">
        <v>99</v>
      </c>
      <c r="B166" s="476"/>
      <c r="C166" s="476"/>
      <c r="D166" s="124"/>
      <c r="E166" s="124"/>
      <c r="F166" s="124"/>
      <c r="G166" s="124"/>
      <c r="H166" s="125"/>
      <c r="I166" s="126"/>
      <c r="J166" s="37" t="str">
        <f t="shared" si="8"/>
        <v> </v>
      </c>
      <c r="K166" s="37" t="str">
        <f t="shared" si="9"/>
        <v> </v>
      </c>
    </row>
    <row r="167" spans="1:11" ht="15.75" customHeight="1">
      <c r="A167" s="2">
        <v>100</v>
      </c>
      <c r="B167" s="478"/>
      <c r="C167" s="478"/>
      <c r="D167" s="127"/>
      <c r="E167" s="127"/>
      <c r="F167" s="127"/>
      <c r="G167" s="127"/>
      <c r="H167" s="128"/>
      <c r="I167" s="129"/>
      <c r="J167" s="37" t="str">
        <f t="shared" si="8"/>
        <v> </v>
      </c>
      <c r="K167" s="37" t="str">
        <f t="shared" si="9"/>
        <v> </v>
      </c>
    </row>
    <row r="168" spans="1:9" ht="30.75" customHeight="1">
      <c r="A168" s="428"/>
      <c r="B168" s="428"/>
      <c r="C168" s="428"/>
      <c r="D168" s="428"/>
      <c r="E168" s="428"/>
      <c r="F168" s="78"/>
      <c r="G168" s="83" t="s">
        <v>184</v>
      </c>
      <c r="H168" s="40">
        <f>SUM(H148:H167)+H133</f>
        <v>0</v>
      </c>
      <c r="I168" s="47"/>
    </row>
    <row r="169" spans="1:9" ht="15" customHeight="1">
      <c r="A169" s="45"/>
      <c r="B169" s="45"/>
      <c r="C169" s="45"/>
      <c r="D169" s="45"/>
      <c r="E169" s="45"/>
      <c r="F169" s="45"/>
      <c r="G169" s="45"/>
      <c r="H169" s="45"/>
      <c r="I169" s="45"/>
    </row>
    <row r="170" spans="1:11" ht="15" customHeight="1">
      <c r="A170" s="475" t="s">
        <v>125</v>
      </c>
      <c r="B170" s="475"/>
      <c r="C170" s="475"/>
      <c r="D170" s="475"/>
      <c r="E170" s="475"/>
      <c r="F170" s="475"/>
      <c r="G170" s="475"/>
      <c r="H170" s="475"/>
      <c r="I170" s="475"/>
      <c r="J170" s="475"/>
      <c r="K170" s="475"/>
    </row>
    <row r="171" ht="15" customHeight="1">
      <c r="A171" s="48"/>
    </row>
    <row r="172" spans="1:9" ht="15" customHeight="1">
      <c r="A172" s="81" t="s">
        <v>65</v>
      </c>
      <c r="D172" s="477" t="s">
        <v>185</v>
      </c>
      <c r="E172" s="477"/>
      <c r="F172" s="477"/>
      <c r="G172" s="477"/>
      <c r="H172" s="477"/>
      <c r="I172" s="477"/>
    </row>
    <row r="174" spans="1:9" ht="15.75" customHeight="1">
      <c r="A174" s="324" t="s">
        <v>175</v>
      </c>
      <c r="B174" s="324"/>
      <c r="C174" s="324"/>
      <c r="D174" s="324"/>
      <c r="E174" s="324"/>
      <c r="F174" s="324"/>
      <c r="G174" s="324"/>
      <c r="H174" s="324"/>
      <c r="I174" s="324"/>
    </row>
    <row r="175" spans="1:9" ht="15" customHeight="1">
      <c r="A175" s="66"/>
      <c r="B175" s="66"/>
      <c r="C175" s="66"/>
      <c r="D175" s="72">
        <f>'proje ve personel bilgileri'!$B$11</f>
        <v>1</v>
      </c>
      <c r="E175" s="163" t="s">
        <v>235</v>
      </c>
      <c r="F175" s="66"/>
      <c r="G175" s="66"/>
      <c r="H175" s="66"/>
      <c r="I175" s="66"/>
    </row>
    <row r="176" spans="1:9" ht="18.75" customHeight="1">
      <c r="A176" s="60" t="s">
        <v>176</v>
      </c>
      <c r="I176" s="60" t="s">
        <v>177</v>
      </c>
    </row>
    <row r="177" spans="1:9" ht="15.75" customHeight="1">
      <c r="A177" s="407" t="s">
        <v>178</v>
      </c>
      <c r="B177" s="408"/>
      <c r="C177" s="329">
        <f>'proje ve personel bilgileri'!$B$2</f>
        <v>0</v>
      </c>
      <c r="D177" s="330"/>
      <c r="E177" s="330"/>
      <c r="F177" s="330"/>
      <c r="G177" s="330"/>
      <c r="H177" s="330"/>
      <c r="I177" s="331"/>
    </row>
    <row r="178" spans="1:9" ht="15.75" customHeight="1">
      <c r="A178" s="479" t="s">
        <v>179</v>
      </c>
      <c r="B178" s="480"/>
      <c r="C178" s="334">
        <f>'proje ve personel bilgileri'!$B$3</f>
        <v>0</v>
      </c>
      <c r="D178" s="335"/>
      <c r="E178" s="335"/>
      <c r="F178" s="335"/>
      <c r="G178" s="335"/>
      <c r="H178" s="335"/>
      <c r="I178" s="336"/>
    </row>
    <row r="179" spans="1:9" ht="15" customHeight="1">
      <c r="A179" s="313" t="s">
        <v>51</v>
      </c>
      <c r="B179" s="314" t="s">
        <v>180</v>
      </c>
      <c r="C179" s="315"/>
      <c r="D179" s="313" t="s">
        <v>181</v>
      </c>
      <c r="E179" s="313" t="s">
        <v>182</v>
      </c>
      <c r="F179" s="321" t="s">
        <v>130</v>
      </c>
      <c r="G179" s="483"/>
      <c r="H179" s="313" t="s">
        <v>143</v>
      </c>
      <c r="I179" s="313" t="s">
        <v>132</v>
      </c>
    </row>
    <row r="180" spans="1:9" ht="15.75" customHeight="1">
      <c r="A180" s="312"/>
      <c r="B180" s="319"/>
      <c r="C180" s="320"/>
      <c r="D180" s="312"/>
      <c r="E180" s="312"/>
      <c r="F180" s="484"/>
      <c r="G180" s="485"/>
      <c r="H180" s="312"/>
      <c r="I180" s="312"/>
    </row>
    <row r="181" spans="1:9" ht="59.25" customHeight="1">
      <c r="A181" s="482"/>
      <c r="B181" s="319"/>
      <c r="C181" s="320"/>
      <c r="D181" s="312"/>
      <c r="E181" s="312"/>
      <c r="F181" s="77" t="s">
        <v>133</v>
      </c>
      <c r="G181" s="79" t="s">
        <v>134</v>
      </c>
      <c r="H181" s="312"/>
      <c r="I181" s="312"/>
    </row>
    <row r="182" spans="1:11" ht="15" customHeight="1">
      <c r="A182" s="1">
        <v>101</v>
      </c>
      <c r="B182" s="481"/>
      <c r="C182" s="481"/>
      <c r="D182" s="121"/>
      <c r="E182" s="121"/>
      <c r="F182" s="121"/>
      <c r="G182" s="121"/>
      <c r="H182" s="130"/>
      <c r="I182" s="123"/>
      <c r="J182" s="37" t="str">
        <f aca="true" t="shared" si="10" ref="J182:J201">IF(H182&lt;&gt;0,(IF(I182=0,"KDV'li Tutar Zorunlu"," "))," ")</f>
        <v> </v>
      </c>
      <c r="K182" s="37" t="str">
        <f aca="true" t="shared" si="11" ref="K182:K201">IF(H182&lt;&gt;0,(IF(F182=0,"Tarih Numara Zorunlu"," "))," ")</f>
        <v> </v>
      </c>
    </row>
    <row r="183" spans="1:11" ht="15.75" customHeight="1">
      <c r="A183" s="2">
        <v>102</v>
      </c>
      <c r="B183" s="476"/>
      <c r="C183" s="476"/>
      <c r="D183" s="124"/>
      <c r="E183" s="124"/>
      <c r="F183" s="124"/>
      <c r="G183" s="124"/>
      <c r="H183" s="125"/>
      <c r="I183" s="126"/>
      <c r="J183" s="37" t="str">
        <f t="shared" si="10"/>
        <v> </v>
      </c>
      <c r="K183" s="37" t="str">
        <f t="shared" si="11"/>
        <v> </v>
      </c>
    </row>
    <row r="184" spans="1:11" ht="15" customHeight="1">
      <c r="A184" s="1">
        <v>103</v>
      </c>
      <c r="B184" s="476"/>
      <c r="C184" s="476"/>
      <c r="D184" s="124"/>
      <c r="E184" s="124"/>
      <c r="F184" s="124"/>
      <c r="G184" s="124"/>
      <c r="H184" s="125"/>
      <c r="I184" s="126"/>
      <c r="J184" s="37" t="str">
        <f t="shared" si="10"/>
        <v> </v>
      </c>
      <c r="K184" s="37" t="str">
        <f t="shared" si="11"/>
        <v> </v>
      </c>
    </row>
    <row r="185" spans="1:11" ht="15.75" customHeight="1">
      <c r="A185" s="2">
        <v>104</v>
      </c>
      <c r="B185" s="476"/>
      <c r="C185" s="476"/>
      <c r="D185" s="124"/>
      <c r="E185" s="124"/>
      <c r="F185" s="124"/>
      <c r="G185" s="124"/>
      <c r="H185" s="125"/>
      <c r="I185" s="126"/>
      <c r="J185" s="37" t="str">
        <f t="shared" si="10"/>
        <v> </v>
      </c>
      <c r="K185" s="37" t="str">
        <f t="shared" si="11"/>
        <v> </v>
      </c>
    </row>
    <row r="186" spans="1:11" ht="15" customHeight="1">
      <c r="A186" s="1">
        <v>105</v>
      </c>
      <c r="B186" s="476"/>
      <c r="C186" s="476"/>
      <c r="D186" s="124"/>
      <c r="E186" s="124"/>
      <c r="F186" s="124"/>
      <c r="G186" s="124"/>
      <c r="H186" s="125"/>
      <c r="I186" s="126"/>
      <c r="J186" s="37" t="str">
        <f t="shared" si="10"/>
        <v> </v>
      </c>
      <c r="K186" s="37" t="str">
        <f t="shared" si="11"/>
        <v> </v>
      </c>
    </row>
    <row r="187" spans="1:11" ht="15.75" customHeight="1">
      <c r="A187" s="2">
        <v>106</v>
      </c>
      <c r="B187" s="450"/>
      <c r="C187" s="450"/>
      <c r="D187" s="124"/>
      <c r="E187" s="124"/>
      <c r="F187" s="124"/>
      <c r="G187" s="124"/>
      <c r="H187" s="125"/>
      <c r="I187" s="126"/>
      <c r="J187" s="37" t="str">
        <f t="shared" si="10"/>
        <v> </v>
      </c>
      <c r="K187" s="37" t="str">
        <f t="shared" si="11"/>
        <v> </v>
      </c>
    </row>
    <row r="188" spans="1:11" ht="15" customHeight="1">
      <c r="A188" s="1">
        <v>107</v>
      </c>
      <c r="B188" s="450"/>
      <c r="C188" s="450"/>
      <c r="D188" s="124"/>
      <c r="E188" s="124"/>
      <c r="F188" s="124"/>
      <c r="G188" s="124"/>
      <c r="H188" s="125"/>
      <c r="I188" s="126"/>
      <c r="J188" s="37" t="str">
        <f t="shared" si="10"/>
        <v> </v>
      </c>
      <c r="K188" s="37" t="str">
        <f t="shared" si="11"/>
        <v> </v>
      </c>
    </row>
    <row r="189" spans="1:11" ht="15.75" customHeight="1">
      <c r="A189" s="2">
        <v>108</v>
      </c>
      <c r="B189" s="450"/>
      <c r="C189" s="450"/>
      <c r="D189" s="124"/>
      <c r="E189" s="124"/>
      <c r="F189" s="124"/>
      <c r="G189" s="124"/>
      <c r="H189" s="125"/>
      <c r="I189" s="126"/>
      <c r="J189" s="37" t="str">
        <f t="shared" si="10"/>
        <v> </v>
      </c>
      <c r="K189" s="37" t="str">
        <f t="shared" si="11"/>
        <v> </v>
      </c>
    </row>
    <row r="190" spans="1:11" ht="15" customHeight="1">
      <c r="A190" s="1">
        <v>109</v>
      </c>
      <c r="B190" s="450"/>
      <c r="C190" s="450"/>
      <c r="D190" s="124"/>
      <c r="E190" s="124"/>
      <c r="F190" s="124"/>
      <c r="G190" s="124"/>
      <c r="H190" s="125"/>
      <c r="I190" s="126"/>
      <c r="J190" s="37" t="str">
        <f t="shared" si="10"/>
        <v> </v>
      </c>
      <c r="K190" s="37" t="str">
        <f t="shared" si="11"/>
        <v> </v>
      </c>
    </row>
    <row r="191" spans="1:11" ht="15.75" customHeight="1">
      <c r="A191" s="2">
        <v>110</v>
      </c>
      <c r="B191" s="450"/>
      <c r="C191" s="450"/>
      <c r="D191" s="124"/>
      <c r="E191" s="124"/>
      <c r="F191" s="124"/>
      <c r="G191" s="124"/>
      <c r="H191" s="125"/>
      <c r="I191" s="126"/>
      <c r="J191" s="37" t="str">
        <f t="shared" si="10"/>
        <v> </v>
      </c>
      <c r="K191" s="37" t="str">
        <f t="shared" si="11"/>
        <v> </v>
      </c>
    </row>
    <row r="192" spans="1:11" ht="15" customHeight="1">
      <c r="A192" s="1">
        <v>111</v>
      </c>
      <c r="B192" s="450"/>
      <c r="C192" s="450"/>
      <c r="D192" s="124"/>
      <c r="E192" s="124"/>
      <c r="F192" s="124"/>
      <c r="G192" s="124"/>
      <c r="H192" s="125"/>
      <c r="I192" s="126"/>
      <c r="J192" s="37" t="str">
        <f t="shared" si="10"/>
        <v> </v>
      </c>
      <c r="K192" s="37" t="str">
        <f t="shared" si="11"/>
        <v> </v>
      </c>
    </row>
    <row r="193" spans="1:11" ht="15.75" customHeight="1">
      <c r="A193" s="2">
        <v>112</v>
      </c>
      <c r="B193" s="450"/>
      <c r="C193" s="450"/>
      <c r="D193" s="124"/>
      <c r="E193" s="124"/>
      <c r="F193" s="124"/>
      <c r="G193" s="124"/>
      <c r="H193" s="125"/>
      <c r="I193" s="126"/>
      <c r="J193" s="37" t="str">
        <f t="shared" si="10"/>
        <v> </v>
      </c>
      <c r="K193" s="37" t="str">
        <f t="shared" si="11"/>
        <v> </v>
      </c>
    </row>
    <row r="194" spans="1:11" ht="15" customHeight="1">
      <c r="A194" s="1">
        <v>113</v>
      </c>
      <c r="B194" s="450"/>
      <c r="C194" s="450"/>
      <c r="D194" s="124"/>
      <c r="E194" s="124"/>
      <c r="F194" s="124"/>
      <c r="G194" s="124"/>
      <c r="H194" s="125"/>
      <c r="I194" s="126"/>
      <c r="J194" s="37" t="str">
        <f t="shared" si="10"/>
        <v> </v>
      </c>
      <c r="K194" s="37" t="str">
        <f t="shared" si="11"/>
        <v> </v>
      </c>
    </row>
    <row r="195" spans="1:11" ht="15.75" customHeight="1">
      <c r="A195" s="2">
        <v>114</v>
      </c>
      <c r="B195" s="450"/>
      <c r="C195" s="450"/>
      <c r="D195" s="124"/>
      <c r="E195" s="124"/>
      <c r="F195" s="124"/>
      <c r="G195" s="124"/>
      <c r="H195" s="125"/>
      <c r="I195" s="126"/>
      <c r="J195" s="37" t="str">
        <f t="shared" si="10"/>
        <v> </v>
      </c>
      <c r="K195" s="37" t="str">
        <f t="shared" si="11"/>
        <v> </v>
      </c>
    </row>
    <row r="196" spans="1:11" ht="15" customHeight="1">
      <c r="A196" s="1">
        <v>115</v>
      </c>
      <c r="B196" s="450"/>
      <c r="C196" s="450"/>
      <c r="D196" s="124"/>
      <c r="E196" s="124"/>
      <c r="F196" s="124"/>
      <c r="G196" s="124"/>
      <c r="H196" s="125"/>
      <c r="I196" s="126"/>
      <c r="J196" s="37" t="str">
        <f t="shared" si="10"/>
        <v> </v>
      </c>
      <c r="K196" s="37" t="str">
        <f t="shared" si="11"/>
        <v> </v>
      </c>
    </row>
    <row r="197" spans="1:11" ht="15.75" customHeight="1">
      <c r="A197" s="2">
        <v>116</v>
      </c>
      <c r="B197" s="450"/>
      <c r="C197" s="450"/>
      <c r="D197" s="124"/>
      <c r="E197" s="124"/>
      <c r="F197" s="124"/>
      <c r="G197" s="124"/>
      <c r="H197" s="125"/>
      <c r="I197" s="126"/>
      <c r="J197" s="37" t="str">
        <f t="shared" si="10"/>
        <v> </v>
      </c>
      <c r="K197" s="37" t="str">
        <f t="shared" si="11"/>
        <v> </v>
      </c>
    </row>
    <row r="198" spans="1:11" ht="15" customHeight="1">
      <c r="A198" s="1">
        <v>117</v>
      </c>
      <c r="B198" s="450"/>
      <c r="C198" s="450"/>
      <c r="D198" s="124"/>
      <c r="E198" s="124"/>
      <c r="F198" s="124"/>
      <c r="G198" s="124"/>
      <c r="H198" s="125"/>
      <c r="I198" s="126"/>
      <c r="J198" s="37" t="str">
        <f t="shared" si="10"/>
        <v> </v>
      </c>
      <c r="K198" s="37" t="str">
        <f t="shared" si="11"/>
        <v> </v>
      </c>
    </row>
    <row r="199" spans="1:11" ht="15.75" customHeight="1">
      <c r="A199" s="2">
        <v>118</v>
      </c>
      <c r="B199" s="450"/>
      <c r="C199" s="450"/>
      <c r="D199" s="124"/>
      <c r="E199" s="124"/>
      <c r="F199" s="124"/>
      <c r="G199" s="124"/>
      <c r="H199" s="125"/>
      <c r="I199" s="126"/>
      <c r="J199" s="37" t="str">
        <f t="shared" si="10"/>
        <v> </v>
      </c>
      <c r="K199" s="37" t="str">
        <f t="shared" si="11"/>
        <v> </v>
      </c>
    </row>
    <row r="200" spans="1:11" ht="15" customHeight="1">
      <c r="A200" s="1">
        <v>119</v>
      </c>
      <c r="B200" s="476"/>
      <c r="C200" s="476"/>
      <c r="D200" s="124"/>
      <c r="E200" s="124"/>
      <c r="F200" s="124"/>
      <c r="G200" s="124"/>
      <c r="H200" s="125"/>
      <c r="I200" s="126"/>
      <c r="J200" s="37" t="str">
        <f t="shared" si="10"/>
        <v> </v>
      </c>
      <c r="K200" s="37" t="str">
        <f t="shared" si="11"/>
        <v> </v>
      </c>
    </row>
    <row r="201" spans="1:11" ht="15.75" customHeight="1">
      <c r="A201" s="2">
        <v>120</v>
      </c>
      <c r="B201" s="478"/>
      <c r="C201" s="478"/>
      <c r="D201" s="127"/>
      <c r="E201" s="127"/>
      <c r="F201" s="127"/>
      <c r="G201" s="127"/>
      <c r="H201" s="128"/>
      <c r="I201" s="129"/>
      <c r="J201" s="37" t="str">
        <f t="shared" si="10"/>
        <v> </v>
      </c>
      <c r="K201" s="37" t="str">
        <f t="shared" si="11"/>
        <v> </v>
      </c>
    </row>
    <row r="202" spans="1:9" ht="21" customHeight="1">
      <c r="A202" s="428"/>
      <c r="B202" s="428"/>
      <c r="C202" s="428"/>
      <c r="D202" s="428"/>
      <c r="E202" s="428"/>
      <c r="F202" s="78"/>
      <c r="G202" s="83" t="s">
        <v>184</v>
      </c>
      <c r="H202" s="40">
        <f>SUM(H182:H201)+H168</f>
        <v>0</v>
      </c>
      <c r="I202" s="47"/>
    </row>
    <row r="203" spans="1:9" ht="15" customHeight="1">
      <c r="A203" s="45"/>
      <c r="B203" s="45"/>
      <c r="C203" s="45"/>
      <c r="D203" s="45"/>
      <c r="E203" s="45"/>
      <c r="F203" s="45"/>
      <c r="G203" s="45"/>
      <c r="H203" s="45"/>
      <c r="I203" s="45"/>
    </row>
    <row r="204" spans="1:11" ht="15" customHeight="1">
      <c r="A204" s="475" t="s">
        <v>125</v>
      </c>
      <c r="B204" s="475"/>
      <c r="C204" s="475"/>
      <c r="D204" s="475"/>
      <c r="E204" s="475"/>
      <c r="F204" s="475"/>
      <c r="G204" s="475"/>
      <c r="H204" s="475"/>
      <c r="I204" s="475"/>
      <c r="J204" s="475"/>
      <c r="K204" s="475"/>
    </row>
    <row r="205" ht="15" customHeight="1">
      <c r="A205" s="48"/>
    </row>
    <row r="206" spans="1:9" ht="15" customHeight="1">
      <c r="A206" s="81" t="s">
        <v>65</v>
      </c>
      <c r="D206" s="477" t="s">
        <v>185</v>
      </c>
      <c r="E206" s="477"/>
      <c r="F206" s="477"/>
      <c r="G206" s="477"/>
      <c r="H206" s="477"/>
      <c r="I206" s="477"/>
    </row>
    <row r="208" spans="1:9" ht="15.75" customHeight="1">
      <c r="A208" s="324" t="s">
        <v>175</v>
      </c>
      <c r="B208" s="324"/>
      <c r="C208" s="324"/>
      <c r="D208" s="324"/>
      <c r="E208" s="324"/>
      <c r="F208" s="324"/>
      <c r="G208" s="324"/>
      <c r="H208" s="324"/>
      <c r="I208" s="324"/>
    </row>
    <row r="209" spans="1:9" ht="15" customHeight="1">
      <c r="A209" s="66"/>
      <c r="B209" s="66"/>
      <c r="C209" s="66"/>
      <c r="D209" s="72">
        <f>'proje ve personel bilgileri'!$B$11</f>
        <v>1</v>
      </c>
      <c r="E209" s="163" t="s">
        <v>235</v>
      </c>
      <c r="F209" s="66"/>
      <c r="G209" s="66"/>
      <c r="H209" s="66"/>
      <c r="I209" s="66"/>
    </row>
    <row r="210" spans="1:9" ht="18.75" customHeight="1">
      <c r="A210" s="60" t="s">
        <v>176</v>
      </c>
      <c r="I210" s="60" t="s">
        <v>177</v>
      </c>
    </row>
    <row r="211" spans="1:9" ht="15.75" customHeight="1">
      <c r="A211" s="407" t="s">
        <v>178</v>
      </c>
      <c r="B211" s="408"/>
      <c r="C211" s="329">
        <f>'proje ve personel bilgileri'!$B$2</f>
        <v>0</v>
      </c>
      <c r="D211" s="330"/>
      <c r="E211" s="330"/>
      <c r="F211" s="330"/>
      <c r="G211" s="330"/>
      <c r="H211" s="330"/>
      <c r="I211" s="331"/>
    </row>
    <row r="212" spans="1:9" ht="15.75" customHeight="1">
      <c r="A212" s="479" t="s">
        <v>179</v>
      </c>
      <c r="B212" s="480"/>
      <c r="C212" s="334">
        <f>'proje ve personel bilgileri'!$B$3</f>
        <v>0</v>
      </c>
      <c r="D212" s="335"/>
      <c r="E212" s="335"/>
      <c r="F212" s="335"/>
      <c r="G212" s="335"/>
      <c r="H212" s="335"/>
      <c r="I212" s="336"/>
    </row>
    <row r="213" spans="1:9" ht="15" customHeight="1">
      <c r="A213" s="313" t="s">
        <v>51</v>
      </c>
      <c r="B213" s="314" t="s">
        <v>180</v>
      </c>
      <c r="C213" s="315"/>
      <c r="D213" s="313" t="s">
        <v>181</v>
      </c>
      <c r="E213" s="313" t="s">
        <v>182</v>
      </c>
      <c r="F213" s="321" t="s">
        <v>130</v>
      </c>
      <c r="G213" s="483"/>
      <c r="H213" s="313" t="s">
        <v>143</v>
      </c>
      <c r="I213" s="313" t="s">
        <v>132</v>
      </c>
    </row>
    <row r="214" spans="1:9" ht="15.75" customHeight="1">
      <c r="A214" s="312"/>
      <c r="B214" s="319"/>
      <c r="C214" s="320"/>
      <c r="D214" s="312"/>
      <c r="E214" s="312"/>
      <c r="F214" s="484"/>
      <c r="G214" s="485"/>
      <c r="H214" s="312"/>
      <c r="I214" s="312"/>
    </row>
    <row r="215" spans="1:9" ht="57" customHeight="1">
      <c r="A215" s="482"/>
      <c r="B215" s="319"/>
      <c r="C215" s="320"/>
      <c r="D215" s="312"/>
      <c r="E215" s="312"/>
      <c r="F215" s="77" t="s">
        <v>133</v>
      </c>
      <c r="G215" s="79" t="s">
        <v>134</v>
      </c>
      <c r="H215" s="312"/>
      <c r="I215" s="312"/>
    </row>
    <row r="216" spans="1:11" ht="15" customHeight="1">
      <c r="A216" s="1">
        <v>121</v>
      </c>
      <c r="B216" s="481"/>
      <c r="C216" s="481"/>
      <c r="D216" s="121"/>
      <c r="E216" s="121"/>
      <c r="F216" s="121"/>
      <c r="G216" s="121"/>
      <c r="H216" s="130"/>
      <c r="I216" s="123"/>
      <c r="J216" s="37" t="str">
        <f aca="true" t="shared" si="12" ref="J216:J235">IF(H216&lt;&gt;0,(IF(I216=0,"KDV'li Tutar Zorunlu"," "))," ")</f>
        <v> </v>
      </c>
      <c r="K216" s="37" t="str">
        <f aca="true" t="shared" si="13" ref="K216:K235">IF(H216&lt;&gt;0,(IF(F216=0,"Tarih Numara Zorunlu"," "))," ")</f>
        <v> </v>
      </c>
    </row>
    <row r="217" spans="1:11" ht="15.75" customHeight="1">
      <c r="A217" s="2">
        <v>122</v>
      </c>
      <c r="B217" s="476"/>
      <c r="C217" s="476"/>
      <c r="D217" s="124"/>
      <c r="E217" s="124"/>
      <c r="F217" s="124"/>
      <c r="G217" s="124"/>
      <c r="H217" s="125"/>
      <c r="I217" s="126"/>
      <c r="J217" s="37" t="str">
        <f t="shared" si="12"/>
        <v> </v>
      </c>
      <c r="K217" s="37" t="str">
        <f t="shared" si="13"/>
        <v> </v>
      </c>
    </row>
    <row r="218" spans="1:11" ht="15" customHeight="1">
      <c r="A218" s="1">
        <v>123</v>
      </c>
      <c r="B218" s="476"/>
      <c r="C218" s="476"/>
      <c r="D218" s="124"/>
      <c r="E218" s="124"/>
      <c r="F218" s="124"/>
      <c r="G218" s="124"/>
      <c r="H218" s="125"/>
      <c r="I218" s="126"/>
      <c r="J218" s="37" t="str">
        <f t="shared" si="12"/>
        <v> </v>
      </c>
      <c r="K218" s="37" t="str">
        <f t="shared" si="13"/>
        <v> </v>
      </c>
    </row>
    <row r="219" spans="1:11" ht="15.75" customHeight="1">
      <c r="A219" s="2">
        <v>124</v>
      </c>
      <c r="B219" s="476"/>
      <c r="C219" s="476"/>
      <c r="D219" s="124"/>
      <c r="E219" s="124"/>
      <c r="F219" s="124"/>
      <c r="G219" s="124"/>
      <c r="H219" s="125"/>
      <c r="I219" s="126"/>
      <c r="J219" s="37" t="str">
        <f t="shared" si="12"/>
        <v> </v>
      </c>
      <c r="K219" s="37" t="str">
        <f t="shared" si="13"/>
        <v> </v>
      </c>
    </row>
    <row r="220" spans="1:11" ht="15" customHeight="1">
      <c r="A220" s="1">
        <v>125</v>
      </c>
      <c r="B220" s="476"/>
      <c r="C220" s="476"/>
      <c r="D220" s="124"/>
      <c r="E220" s="124"/>
      <c r="F220" s="124"/>
      <c r="G220" s="124"/>
      <c r="H220" s="125"/>
      <c r="I220" s="126"/>
      <c r="J220" s="37" t="str">
        <f t="shared" si="12"/>
        <v> </v>
      </c>
      <c r="K220" s="37" t="str">
        <f t="shared" si="13"/>
        <v> </v>
      </c>
    </row>
    <row r="221" spans="1:11" ht="15.75" customHeight="1">
      <c r="A221" s="2">
        <v>126</v>
      </c>
      <c r="B221" s="450"/>
      <c r="C221" s="450"/>
      <c r="D221" s="124"/>
      <c r="E221" s="124"/>
      <c r="F221" s="124"/>
      <c r="G221" s="124"/>
      <c r="H221" s="125"/>
      <c r="I221" s="126"/>
      <c r="J221" s="37" t="str">
        <f t="shared" si="12"/>
        <v> </v>
      </c>
      <c r="K221" s="37" t="str">
        <f t="shared" si="13"/>
        <v> </v>
      </c>
    </row>
    <row r="222" spans="1:11" ht="15" customHeight="1">
      <c r="A222" s="1">
        <v>127</v>
      </c>
      <c r="B222" s="450"/>
      <c r="C222" s="450"/>
      <c r="D222" s="124"/>
      <c r="E222" s="124"/>
      <c r="F222" s="124"/>
      <c r="G222" s="124"/>
      <c r="H222" s="125"/>
      <c r="I222" s="126"/>
      <c r="J222" s="37" t="str">
        <f t="shared" si="12"/>
        <v> </v>
      </c>
      <c r="K222" s="37" t="str">
        <f t="shared" si="13"/>
        <v> </v>
      </c>
    </row>
    <row r="223" spans="1:11" ht="15.75" customHeight="1">
      <c r="A223" s="2">
        <v>128</v>
      </c>
      <c r="B223" s="450"/>
      <c r="C223" s="450"/>
      <c r="D223" s="124"/>
      <c r="E223" s="124"/>
      <c r="F223" s="124"/>
      <c r="G223" s="124"/>
      <c r="H223" s="125"/>
      <c r="I223" s="126"/>
      <c r="J223" s="37" t="str">
        <f t="shared" si="12"/>
        <v> </v>
      </c>
      <c r="K223" s="37" t="str">
        <f t="shared" si="13"/>
        <v> </v>
      </c>
    </row>
    <row r="224" spans="1:11" ht="15" customHeight="1">
      <c r="A224" s="1">
        <v>129</v>
      </c>
      <c r="B224" s="450"/>
      <c r="C224" s="450"/>
      <c r="D224" s="124"/>
      <c r="E224" s="124"/>
      <c r="F224" s="124"/>
      <c r="G224" s="124"/>
      <c r="H224" s="125"/>
      <c r="I224" s="126"/>
      <c r="J224" s="37" t="str">
        <f t="shared" si="12"/>
        <v> </v>
      </c>
      <c r="K224" s="37" t="str">
        <f t="shared" si="13"/>
        <v> </v>
      </c>
    </row>
    <row r="225" spans="1:11" ht="15.75" customHeight="1">
      <c r="A225" s="2">
        <v>130</v>
      </c>
      <c r="B225" s="450"/>
      <c r="C225" s="450"/>
      <c r="D225" s="124"/>
      <c r="E225" s="124"/>
      <c r="F225" s="124"/>
      <c r="G225" s="124"/>
      <c r="H225" s="125"/>
      <c r="I225" s="126"/>
      <c r="J225" s="37" t="str">
        <f t="shared" si="12"/>
        <v> </v>
      </c>
      <c r="K225" s="37" t="str">
        <f t="shared" si="13"/>
        <v> </v>
      </c>
    </row>
    <row r="226" spans="1:11" ht="15" customHeight="1">
      <c r="A226" s="1">
        <v>131</v>
      </c>
      <c r="B226" s="450"/>
      <c r="C226" s="450"/>
      <c r="D226" s="124"/>
      <c r="E226" s="124"/>
      <c r="F226" s="124"/>
      <c r="G226" s="124"/>
      <c r="H226" s="125"/>
      <c r="I226" s="126"/>
      <c r="J226" s="37" t="str">
        <f t="shared" si="12"/>
        <v> </v>
      </c>
      <c r="K226" s="37" t="str">
        <f t="shared" si="13"/>
        <v> </v>
      </c>
    </row>
    <row r="227" spans="1:11" ht="15.75" customHeight="1">
      <c r="A227" s="2">
        <v>132</v>
      </c>
      <c r="B227" s="450"/>
      <c r="C227" s="450"/>
      <c r="D227" s="124"/>
      <c r="E227" s="124"/>
      <c r="F227" s="124"/>
      <c r="G227" s="124"/>
      <c r="H227" s="125"/>
      <c r="I227" s="126"/>
      <c r="J227" s="37" t="str">
        <f t="shared" si="12"/>
        <v> </v>
      </c>
      <c r="K227" s="37" t="str">
        <f t="shared" si="13"/>
        <v> </v>
      </c>
    </row>
    <row r="228" spans="1:11" ht="15" customHeight="1">
      <c r="A228" s="1">
        <v>133</v>
      </c>
      <c r="B228" s="450"/>
      <c r="C228" s="450"/>
      <c r="D228" s="124"/>
      <c r="E228" s="124"/>
      <c r="F228" s="124"/>
      <c r="G228" s="124"/>
      <c r="H228" s="125"/>
      <c r="I228" s="126"/>
      <c r="J228" s="37" t="str">
        <f t="shared" si="12"/>
        <v> </v>
      </c>
      <c r="K228" s="37" t="str">
        <f t="shared" si="13"/>
        <v> </v>
      </c>
    </row>
    <row r="229" spans="1:11" ht="15.75" customHeight="1">
      <c r="A229" s="2">
        <v>134</v>
      </c>
      <c r="B229" s="450"/>
      <c r="C229" s="450"/>
      <c r="D229" s="124"/>
      <c r="E229" s="124"/>
      <c r="F229" s="124"/>
      <c r="G229" s="124"/>
      <c r="H229" s="125"/>
      <c r="I229" s="126"/>
      <c r="J229" s="37" t="str">
        <f t="shared" si="12"/>
        <v> </v>
      </c>
      <c r="K229" s="37" t="str">
        <f t="shared" si="13"/>
        <v> </v>
      </c>
    </row>
    <row r="230" spans="1:11" ht="15" customHeight="1">
      <c r="A230" s="1">
        <v>135</v>
      </c>
      <c r="B230" s="450"/>
      <c r="C230" s="450"/>
      <c r="D230" s="124"/>
      <c r="E230" s="124"/>
      <c r="F230" s="124"/>
      <c r="G230" s="124"/>
      <c r="H230" s="125"/>
      <c r="I230" s="126"/>
      <c r="J230" s="37" t="str">
        <f t="shared" si="12"/>
        <v> </v>
      </c>
      <c r="K230" s="37" t="str">
        <f t="shared" si="13"/>
        <v> </v>
      </c>
    </row>
    <row r="231" spans="1:11" ht="15.75" customHeight="1">
      <c r="A231" s="2">
        <v>136</v>
      </c>
      <c r="B231" s="450"/>
      <c r="C231" s="450"/>
      <c r="D231" s="124"/>
      <c r="E231" s="124"/>
      <c r="F231" s="124"/>
      <c r="G231" s="124"/>
      <c r="H231" s="125"/>
      <c r="I231" s="126"/>
      <c r="J231" s="37" t="str">
        <f t="shared" si="12"/>
        <v> </v>
      </c>
      <c r="K231" s="37" t="str">
        <f t="shared" si="13"/>
        <v> </v>
      </c>
    </row>
    <row r="232" spans="1:11" ht="15" customHeight="1">
      <c r="A232" s="1">
        <v>137</v>
      </c>
      <c r="B232" s="450"/>
      <c r="C232" s="450"/>
      <c r="D232" s="124"/>
      <c r="E232" s="124"/>
      <c r="F232" s="124"/>
      <c r="G232" s="124"/>
      <c r="H232" s="125"/>
      <c r="I232" s="126"/>
      <c r="J232" s="37" t="str">
        <f t="shared" si="12"/>
        <v> </v>
      </c>
      <c r="K232" s="37" t="str">
        <f t="shared" si="13"/>
        <v> </v>
      </c>
    </row>
    <row r="233" spans="1:11" ht="15.75" customHeight="1">
      <c r="A233" s="2">
        <v>138</v>
      </c>
      <c r="B233" s="450"/>
      <c r="C233" s="450"/>
      <c r="D233" s="124"/>
      <c r="E233" s="124"/>
      <c r="F233" s="124"/>
      <c r="G233" s="124"/>
      <c r="H233" s="125"/>
      <c r="I233" s="126"/>
      <c r="J233" s="37" t="str">
        <f t="shared" si="12"/>
        <v> </v>
      </c>
      <c r="K233" s="37" t="str">
        <f t="shared" si="13"/>
        <v> </v>
      </c>
    </row>
    <row r="234" spans="1:11" ht="15" customHeight="1">
      <c r="A234" s="1">
        <v>139</v>
      </c>
      <c r="B234" s="476"/>
      <c r="C234" s="476"/>
      <c r="D234" s="124"/>
      <c r="E234" s="124"/>
      <c r="F234" s="124"/>
      <c r="G234" s="124"/>
      <c r="H234" s="125"/>
      <c r="I234" s="126"/>
      <c r="J234" s="37" t="str">
        <f t="shared" si="12"/>
        <v> </v>
      </c>
      <c r="K234" s="37" t="str">
        <f t="shared" si="13"/>
        <v> </v>
      </c>
    </row>
    <row r="235" spans="1:11" ht="15.75" customHeight="1">
      <c r="A235" s="2">
        <v>140</v>
      </c>
      <c r="B235" s="478"/>
      <c r="C235" s="478"/>
      <c r="D235" s="127"/>
      <c r="E235" s="127"/>
      <c r="F235" s="127"/>
      <c r="G235" s="127"/>
      <c r="H235" s="128"/>
      <c r="I235" s="129"/>
      <c r="J235" s="37" t="str">
        <f t="shared" si="12"/>
        <v> </v>
      </c>
      <c r="K235" s="37" t="str">
        <f t="shared" si="13"/>
        <v> </v>
      </c>
    </row>
    <row r="236" spans="1:9" ht="18" customHeight="1">
      <c r="A236" s="428"/>
      <c r="B236" s="428"/>
      <c r="C236" s="428"/>
      <c r="D236" s="428"/>
      <c r="E236" s="428"/>
      <c r="F236" s="78"/>
      <c r="G236" s="83" t="s">
        <v>184</v>
      </c>
      <c r="H236" s="40">
        <f>SUM(H216:H235)+H202</f>
        <v>0</v>
      </c>
      <c r="I236" s="47"/>
    </row>
    <row r="237" spans="1:9" ht="15" customHeight="1">
      <c r="A237" s="45"/>
      <c r="B237" s="45"/>
      <c r="C237" s="45"/>
      <c r="D237" s="45"/>
      <c r="E237" s="45"/>
      <c r="F237" s="45"/>
      <c r="G237" s="45"/>
      <c r="H237" s="45"/>
      <c r="I237" s="45"/>
    </row>
    <row r="238" spans="1:11" ht="15" customHeight="1">
      <c r="A238" s="475" t="s">
        <v>125</v>
      </c>
      <c r="B238" s="475"/>
      <c r="C238" s="475"/>
      <c r="D238" s="475"/>
      <c r="E238" s="475"/>
      <c r="F238" s="475"/>
      <c r="G238" s="475"/>
      <c r="H238" s="475"/>
      <c r="I238" s="475"/>
      <c r="J238" s="475"/>
      <c r="K238" s="475"/>
    </row>
    <row r="239" ht="15" customHeight="1">
      <c r="A239" s="48"/>
    </row>
    <row r="240" spans="1:9" ht="15" customHeight="1">
      <c r="A240" s="81" t="s">
        <v>65</v>
      </c>
      <c r="D240" s="477" t="s">
        <v>185</v>
      </c>
      <c r="E240" s="477"/>
      <c r="F240" s="477"/>
      <c r="G240" s="477"/>
      <c r="H240" s="477"/>
      <c r="I240" s="477"/>
    </row>
    <row r="243" spans="1:9" ht="15.75" customHeight="1">
      <c r="A243" s="324" t="s">
        <v>175</v>
      </c>
      <c r="B243" s="324"/>
      <c r="C243" s="324"/>
      <c r="D243" s="324"/>
      <c r="E243" s="324"/>
      <c r="F243" s="324"/>
      <c r="G243" s="324"/>
      <c r="H243" s="324"/>
      <c r="I243" s="324"/>
    </row>
    <row r="244" spans="1:9" ht="15" customHeight="1">
      <c r="A244" s="66"/>
      <c r="B244" s="66"/>
      <c r="C244" s="66"/>
      <c r="D244" s="72">
        <f>'proje ve personel bilgileri'!$B$11</f>
        <v>1</v>
      </c>
      <c r="E244" s="163" t="s">
        <v>235</v>
      </c>
      <c r="F244" s="66"/>
      <c r="G244" s="66"/>
      <c r="H244" s="66"/>
      <c r="I244" s="66"/>
    </row>
    <row r="245" spans="1:9" ht="18.75" customHeight="1">
      <c r="A245" s="60" t="s">
        <v>176</v>
      </c>
      <c r="I245" s="60" t="s">
        <v>177</v>
      </c>
    </row>
    <row r="246" spans="1:9" ht="15.75" customHeight="1">
      <c r="A246" s="407" t="s">
        <v>178</v>
      </c>
      <c r="B246" s="408"/>
      <c r="C246" s="329">
        <f>'proje ve personel bilgileri'!$B$2</f>
        <v>0</v>
      </c>
      <c r="D246" s="330"/>
      <c r="E246" s="330"/>
      <c r="F246" s="330"/>
      <c r="G246" s="330"/>
      <c r="H246" s="330"/>
      <c r="I246" s="331"/>
    </row>
    <row r="247" spans="1:9" ht="15.75" customHeight="1">
      <c r="A247" s="479" t="s">
        <v>179</v>
      </c>
      <c r="B247" s="480"/>
      <c r="C247" s="334">
        <f>'proje ve personel bilgileri'!$B$3</f>
        <v>0</v>
      </c>
      <c r="D247" s="335"/>
      <c r="E247" s="335"/>
      <c r="F247" s="335"/>
      <c r="G247" s="335"/>
      <c r="H247" s="335"/>
      <c r="I247" s="336"/>
    </row>
    <row r="248" spans="1:9" ht="15" customHeight="1">
      <c r="A248" s="313" t="s">
        <v>51</v>
      </c>
      <c r="B248" s="314" t="s">
        <v>180</v>
      </c>
      <c r="C248" s="315"/>
      <c r="D248" s="313" t="s">
        <v>181</v>
      </c>
      <c r="E248" s="313" t="s">
        <v>182</v>
      </c>
      <c r="F248" s="321" t="s">
        <v>130</v>
      </c>
      <c r="G248" s="483"/>
      <c r="H248" s="313" t="s">
        <v>143</v>
      </c>
      <c r="I248" s="313" t="s">
        <v>132</v>
      </c>
    </row>
    <row r="249" spans="1:9" ht="15.75" customHeight="1">
      <c r="A249" s="312"/>
      <c r="B249" s="319"/>
      <c r="C249" s="320"/>
      <c r="D249" s="312"/>
      <c r="E249" s="312"/>
      <c r="F249" s="484"/>
      <c r="G249" s="485"/>
      <c r="H249" s="312"/>
      <c r="I249" s="312"/>
    </row>
    <row r="250" spans="1:9" ht="58.5" customHeight="1">
      <c r="A250" s="482"/>
      <c r="B250" s="319"/>
      <c r="C250" s="320"/>
      <c r="D250" s="312"/>
      <c r="E250" s="312"/>
      <c r="F250" s="77" t="s">
        <v>133</v>
      </c>
      <c r="G250" s="79" t="s">
        <v>134</v>
      </c>
      <c r="H250" s="312"/>
      <c r="I250" s="312"/>
    </row>
    <row r="251" spans="1:11" ht="15" customHeight="1">
      <c r="A251" s="1">
        <v>141</v>
      </c>
      <c r="B251" s="481"/>
      <c r="C251" s="481"/>
      <c r="D251" s="121"/>
      <c r="E251" s="121"/>
      <c r="F251" s="121"/>
      <c r="G251" s="121"/>
      <c r="H251" s="130"/>
      <c r="I251" s="123"/>
      <c r="J251" s="37" t="str">
        <f aca="true" t="shared" si="14" ref="J251:J270">IF(H251&lt;&gt;0,(IF(I251=0,"KDV'li Tutar Zorunlu"," "))," ")</f>
        <v> </v>
      </c>
      <c r="K251" s="37" t="str">
        <f aca="true" t="shared" si="15" ref="K251:K270">IF(H251&lt;&gt;0,(IF(F251=0,"Tarih Numara Zorunlu"," "))," ")</f>
        <v> </v>
      </c>
    </row>
    <row r="252" spans="1:11" ht="15.75" customHeight="1">
      <c r="A252" s="2">
        <v>142</v>
      </c>
      <c r="B252" s="476"/>
      <c r="C252" s="476"/>
      <c r="D252" s="124"/>
      <c r="E252" s="124"/>
      <c r="F252" s="124"/>
      <c r="G252" s="124"/>
      <c r="H252" s="125"/>
      <c r="I252" s="126"/>
      <c r="J252" s="37" t="str">
        <f t="shared" si="14"/>
        <v> </v>
      </c>
      <c r="K252" s="37" t="str">
        <f t="shared" si="15"/>
        <v> </v>
      </c>
    </row>
    <row r="253" spans="1:11" ht="15" customHeight="1">
      <c r="A253" s="1">
        <v>143</v>
      </c>
      <c r="B253" s="476"/>
      <c r="C253" s="476"/>
      <c r="D253" s="124"/>
      <c r="E253" s="124"/>
      <c r="F253" s="124"/>
      <c r="G253" s="124"/>
      <c r="H253" s="125"/>
      <c r="I253" s="126"/>
      <c r="J253" s="37" t="str">
        <f t="shared" si="14"/>
        <v> </v>
      </c>
      <c r="K253" s="37" t="str">
        <f t="shared" si="15"/>
        <v> </v>
      </c>
    </row>
    <row r="254" spans="1:11" ht="15.75" customHeight="1">
      <c r="A254" s="2">
        <v>144</v>
      </c>
      <c r="B254" s="476"/>
      <c r="C254" s="476"/>
      <c r="D254" s="124"/>
      <c r="E254" s="124"/>
      <c r="F254" s="124"/>
      <c r="G254" s="124"/>
      <c r="H254" s="125"/>
      <c r="I254" s="126"/>
      <c r="J254" s="37" t="str">
        <f t="shared" si="14"/>
        <v> </v>
      </c>
      <c r="K254" s="37" t="str">
        <f t="shared" si="15"/>
        <v> </v>
      </c>
    </row>
    <row r="255" spans="1:11" ht="15" customHeight="1">
      <c r="A255" s="1">
        <v>145</v>
      </c>
      <c r="B255" s="476"/>
      <c r="C255" s="476"/>
      <c r="D255" s="124"/>
      <c r="E255" s="124"/>
      <c r="F255" s="124"/>
      <c r="G255" s="124"/>
      <c r="H255" s="125"/>
      <c r="I255" s="126"/>
      <c r="J255" s="37" t="str">
        <f t="shared" si="14"/>
        <v> </v>
      </c>
      <c r="K255" s="37" t="str">
        <f t="shared" si="15"/>
        <v> </v>
      </c>
    </row>
    <row r="256" spans="1:11" ht="15.75" customHeight="1">
      <c r="A256" s="2">
        <v>146</v>
      </c>
      <c r="B256" s="450"/>
      <c r="C256" s="450"/>
      <c r="D256" s="124"/>
      <c r="E256" s="124"/>
      <c r="F256" s="124"/>
      <c r="G256" s="124"/>
      <c r="H256" s="125"/>
      <c r="I256" s="126"/>
      <c r="J256" s="37" t="str">
        <f t="shared" si="14"/>
        <v> </v>
      </c>
      <c r="K256" s="37" t="str">
        <f t="shared" si="15"/>
        <v> </v>
      </c>
    </row>
    <row r="257" spans="1:11" ht="15" customHeight="1">
      <c r="A257" s="1">
        <v>147</v>
      </c>
      <c r="B257" s="450"/>
      <c r="C257" s="450"/>
      <c r="D257" s="124"/>
      <c r="E257" s="124"/>
      <c r="F257" s="124"/>
      <c r="G257" s="124"/>
      <c r="H257" s="125"/>
      <c r="I257" s="126"/>
      <c r="J257" s="37" t="str">
        <f t="shared" si="14"/>
        <v> </v>
      </c>
      <c r="K257" s="37" t="str">
        <f t="shared" si="15"/>
        <v> </v>
      </c>
    </row>
    <row r="258" spans="1:11" ht="15.75" customHeight="1">
      <c r="A258" s="2">
        <v>148</v>
      </c>
      <c r="B258" s="450"/>
      <c r="C258" s="450"/>
      <c r="D258" s="124"/>
      <c r="E258" s="124"/>
      <c r="F258" s="124"/>
      <c r="G258" s="124"/>
      <c r="H258" s="125"/>
      <c r="I258" s="126"/>
      <c r="J258" s="37" t="str">
        <f t="shared" si="14"/>
        <v> </v>
      </c>
      <c r="K258" s="37" t="str">
        <f t="shared" si="15"/>
        <v> </v>
      </c>
    </row>
    <row r="259" spans="1:11" ht="15" customHeight="1">
      <c r="A259" s="1">
        <v>149</v>
      </c>
      <c r="B259" s="450"/>
      <c r="C259" s="450"/>
      <c r="D259" s="124"/>
      <c r="E259" s="124"/>
      <c r="F259" s="124"/>
      <c r="G259" s="124"/>
      <c r="H259" s="125"/>
      <c r="I259" s="126"/>
      <c r="J259" s="37" t="str">
        <f t="shared" si="14"/>
        <v> </v>
      </c>
      <c r="K259" s="37" t="str">
        <f t="shared" si="15"/>
        <v> </v>
      </c>
    </row>
    <row r="260" spans="1:11" ht="15.75" customHeight="1">
      <c r="A260" s="2">
        <v>150</v>
      </c>
      <c r="B260" s="450"/>
      <c r="C260" s="450"/>
      <c r="D260" s="124"/>
      <c r="E260" s="124"/>
      <c r="F260" s="124"/>
      <c r="G260" s="124"/>
      <c r="H260" s="125"/>
      <c r="I260" s="126"/>
      <c r="J260" s="37" t="str">
        <f t="shared" si="14"/>
        <v> </v>
      </c>
      <c r="K260" s="37" t="str">
        <f t="shared" si="15"/>
        <v> </v>
      </c>
    </row>
    <row r="261" spans="1:11" ht="15" customHeight="1">
      <c r="A261" s="1">
        <v>151</v>
      </c>
      <c r="B261" s="450"/>
      <c r="C261" s="450"/>
      <c r="D261" s="124"/>
      <c r="E261" s="124"/>
      <c r="F261" s="124"/>
      <c r="G261" s="124"/>
      <c r="H261" s="125"/>
      <c r="I261" s="126"/>
      <c r="J261" s="37" t="str">
        <f t="shared" si="14"/>
        <v> </v>
      </c>
      <c r="K261" s="37" t="str">
        <f t="shared" si="15"/>
        <v> </v>
      </c>
    </row>
    <row r="262" spans="1:11" ht="15.75" customHeight="1">
      <c r="A262" s="2">
        <v>152</v>
      </c>
      <c r="B262" s="450"/>
      <c r="C262" s="450"/>
      <c r="D262" s="124"/>
      <c r="E262" s="124"/>
      <c r="F262" s="124"/>
      <c r="G262" s="124"/>
      <c r="H262" s="125"/>
      <c r="I262" s="126"/>
      <c r="J262" s="37" t="str">
        <f t="shared" si="14"/>
        <v> </v>
      </c>
      <c r="K262" s="37" t="str">
        <f t="shared" si="15"/>
        <v> </v>
      </c>
    </row>
    <row r="263" spans="1:11" ht="15" customHeight="1">
      <c r="A263" s="1">
        <v>153</v>
      </c>
      <c r="B263" s="450"/>
      <c r="C263" s="450"/>
      <c r="D263" s="124"/>
      <c r="E263" s="124"/>
      <c r="F263" s="124"/>
      <c r="G263" s="124"/>
      <c r="H263" s="125"/>
      <c r="I263" s="126"/>
      <c r="J263" s="37" t="str">
        <f t="shared" si="14"/>
        <v> </v>
      </c>
      <c r="K263" s="37" t="str">
        <f t="shared" si="15"/>
        <v> </v>
      </c>
    </row>
    <row r="264" spans="1:11" ht="15.75" customHeight="1">
      <c r="A264" s="2">
        <v>154</v>
      </c>
      <c r="B264" s="450"/>
      <c r="C264" s="450"/>
      <c r="D264" s="124"/>
      <c r="E264" s="124"/>
      <c r="F264" s="124"/>
      <c r="G264" s="124"/>
      <c r="H264" s="125"/>
      <c r="I264" s="126"/>
      <c r="J264" s="37" t="str">
        <f t="shared" si="14"/>
        <v> </v>
      </c>
      <c r="K264" s="37" t="str">
        <f t="shared" si="15"/>
        <v> </v>
      </c>
    </row>
    <row r="265" spans="1:11" ht="15" customHeight="1">
      <c r="A265" s="1">
        <v>155</v>
      </c>
      <c r="B265" s="450"/>
      <c r="C265" s="450"/>
      <c r="D265" s="124"/>
      <c r="E265" s="124"/>
      <c r="F265" s="124"/>
      <c r="G265" s="124"/>
      <c r="H265" s="125"/>
      <c r="I265" s="126"/>
      <c r="J265" s="37" t="str">
        <f t="shared" si="14"/>
        <v> </v>
      </c>
      <c r="K265" s="37" t="str">
        <f t="shared" si="15"/>
        <v> </v>
      </c>
    </row>
    <row r="266" spans="1:11" ht="15.75" customHeight="1">
      <c r="A266" s="2">
        <v>156</v>
      </c>
      <c r="B266" s="450"/>
      <c r="C266" s="450"/>
      <c r="D266" s="124"/>
      <c r="E266" s="124"/>
      <c r="F266" s="124"/>
      <c r="G266" s="124"/>
      <c r="H266" s="125"/>
      <c r="I266" s="126"/>
      <c r="J266" s="37" t="str">
        <f t="shared" si="14"/>
        <v> </v>
      </c>
      <c r="K266" s="37" t="str">
        <f t="shared" si="15"/>
        <v> </v>
      </c>
    </row>
    <row r="267" spans="1:11" ht="15" customHeight="1">
      <c r="A267" s="1">
        <v>157</v>
      </c>
      <c r="B267" s="450"/>
      <c r="C267" s="450"/>
      <c r="D267" s="124"/>
      <c r="E267" s="124"/>
      <c r="F267" s="124"/>
      <c r="G267" s="124"/>
      <c r="H267" s="125"/>
      <c r="I267" s="126"/>
      <c r="J267" s="37" t="str">
        <f t="shared" si="14"/>
        <v> </v>
      </c>
      <c r="K267" s="37" t="str">
        <f t="shared" si="15"/>
        <v> </v>
      </c>
    </row>
    <row r="268" spans="1:11" ht="15.75" customHeight="1">
      <c r="A268" s="2">
        <v>158</v>
      </c>
      <c r="B268" s="450"/>
      <c r="C268" s="450"/>
      <c r="D268" s="124"/>
      <c r="E268" s="124"/>
      <c r="F268" s="124"/>
      <c r="G268" s="124"/>
      <c r="H268" s="125"/>
      <c r="I268" s="126"/>
      <c r="J268" s="37" t="str">
        <f t="shared" si="14"/>
        <v> </v>
      </c>
      <c r="K268" s="37" t="str">
        <f t="shared" si="15"/>
        <v> </v>
      </c>
    </row>
    <row r="269" spans="1:11" ht="15" customHeight="1">
      <c r="A269" s="1">
        <v>159</v>
      </c>
      <c r="B269" s="476"/>
      <c r="C269" s="476"/>
      <c r="D269" s="124"/>
      <c r="E269" s="124"/>
      <c r="F269" s="124"/>
      <c r="G269" s="124"/>
      <c r="H269" s="125"/>
      <c r="I269" s="126"/>
      <c r="J269" s="37" t="str">
        <f t="shared" si="14"/>
        <v> </v>
      </c>
      <c r="K269" s="37" t="str">
        <f t="shared" si="15"/>
        <v> </v>
      </c>
    </row>
    <row r="270" spans="1:11" ht="15.75" customHeight="1">
      <c r="A270" s="2">
        <v>160</v>
      </c>
      <c r="B270" s="478"/>
      <c r="C270" s="478"/>
      <c r="D270" s="127"/>
      <c r="E270" s="127"/>
      <c r="F270" s="127"/>
      <c r="G270" s="127"/>
      <c r="H270" s="128"/>
      <c r="I270" s="129"/>
      <c r="J270" s="37" t="str">
        <f t="shared" si="14"/>
        <v> </v>
      </c>
      <c r="K270" s="37" t="str">
        <f t="shared" si="15"/>
        <v> </v>
      </c>
    </row>
    <row r="271" spans="1:9" ht="19.5" customHeight="1">
      <c r="A271" s="428"/>
      <c r="B271" s="428"/>
      <c r="C271" s="428"/>
      <c r="D271" s="428"/>
      <c r="E271" s="428"/>
      <c r="F271" s="78"/>
      <c r="G271" s="83" t="s">
        <v>184</v>
      </c>
      <c r="H271" s="40">
        <f>SUM(H251:H270)+H236</f>
        <v>0</v>
      </c>
      <c r="I271" s="47"/>
    </row>
    <row r="272" spans="1:9" ht="15" customHeight="1">
      <c r="A272" s="45"/>
      <c r="B272" s="45"/>
      <c r="C272" s="45"/>
      <c r="D272" s="45"/>
      <c r="E272" s="45"/>
      <c r="F272" s="45"/>
      <c r="G272" s="45"/>
      <c r="H272" s="45"/>
      <c r="I272" s="45"/>
    </row>
    <row r="273" spans="1:11" ht="15" customHeight="1">
      <c r="A273" s="475" t="s">
        <v>125</v>
      </c>
      <c r="B273" s="475"/>
      <c r="C273" s="475"/>
      <c r="D273" s="475"/>
      <c r="E273" s="475"/>
      <c r="F273" s="475"/>
      <c r="G273" s="475"/>
      <c r="H273" s="475"/>
      <c r="I273" s="475"/>
      <c r="J273" s="475"/>
      <c r="K273" s="475"/>
    </row>
    <row r="274" ht="15" customHeight="1">
      <c r="A274" s="48"/>
    </row>
    <row r="275" spans="1:9" ht="15" customHeight="1">
      <c r="A275" s="81" t="s">
        <v>65</v>
      </c>
      <c r="D275" s="477" t="s">
        <v>185</v>
      </c>
      <c r="E275" s="477"/>
      <c r="F275" s="477"/>
      <c r="G275" s="477"/>
      <c r="H275" s="477"/>
      <c r="I275" s="477"/>
    </row>
    <row r="276" spans="1:9" ht="15" customHeight="1">
      <c r="A276" s="81"/>
      <c r="D276" s="81"/>
      <c r="E276" s="81"/>
      <c r="F276" s="81"/>
      <c r="G276" s="81"/>
      <c r="H276" s="81"/>
      <c r="I276" s="81"/>
    </row>
    <row r="277" spans="1:9" ht="15.75" customHeight="1">
      <c r="A277" s="324" t="s">
        <v>175</v>
      </c>
      <c r="B277" s="324"/>
      <c r="C277" s="324"/>
      <c r="D277" s="324"/>
      <c r="E277" s="324"/>
      <c r="F277" s="324"/>
      <c r="G277" s="324"/>
      <c r="H277" s="324"/>
      <c r="I277" s="324"/>
    </row>
    <row r="278" spans="1:9" ht="15" customHeight="1">
      <c r="A278" s="66"/>
      <c r="B278" s="66"/>
      <c r="C278" s="66"/>
      <c r="D278" s="72">
        <f>'proje ve personel bilgileri'!$B$11</f>
        <v>1</v>
      </c>
      <c r="E278" s="163" t="s">
        <v>235</v>
      </c>
      <c r="F278" s="66"/>
      <c r="G278" s="66"/>
      <c r="H278" s="66"/>
      <c r="I278" s="66"/>
    </row>
    <row r="279" spans="1:9" ht="18.75" customHeight="1">
      <c r="A279" s="60" t="s">
        <v>176</v>
      </c>
      <c r="I279" s="60" t="s">
        <v>177</v>
      </c>
    </row>
    <row r="280" spans="1:9" ht="15.75" customHeight="1">
      <c r="A280" s="407" t="s">
        <v>178</v>
      </c>
      <c r="B280" s="408"/>
      <c r="C280" s="329">
        <f>'proje ve personel bilgileri'!$B$2</f>
        <v>0</v>
      </c>
      <c r="D280" s="330"/>
      <c r="E280" s="330"/>
      <c r="F280" s="330"/>
      <c r="G280" s="330"/>
      <c r="H280" s="330"/>
      <c r="I280" s="331"/>
    </row>
    <row r="281" spans="1:9" ht="15.75" customHeight="1">
      <c r="A281" s="479" t="s">
        <v>179</v>
      </c>
      <c r="B281" s="480"/>
      <c r="C281" s="334">
        <f>'proje ve personel bilgileri'!$B$3</f>
        <v>0</v>
      </c>
      <c r="D281" s="335"/>
      <c r="E281" s="335"/>
      <c r="F281" s="335"/>
      <c r="G281" s="335"/>
      <c r="H281" s="335"/>
      <c r="I281" s="336"/>
    </row>
    <row r="282" spans="1:9" ht="15" customHeight="1">
      <c r="A282" s="313" t="s">
        <v>51</v>
      </c>
      <c r="B282" s="314" t="s">
        <v>180</v>
      </c>
      <c r="C282" s="315"/>
      <c r="D282" s="313" t="s">
        <v>181</v>
      </c>
      <c r="E282" s="313" t="s">
        <v>182</v>
      </c>
      <c r="F282" s="321" t="s">
        <v>130</v>
      </c>
      <c r="G282" s="483"/>
      <c r="H282" s="313" t="s">
        <v>143</v>
      </c>
      <c r="I282" s="313" t="s">
        <v>132</v>
      </c>
    </row>
    <row r="283" spans="1:9" ht="15.75" customHeight="1">
      <c r="A283" s="312"/>
      <c r="B283" s="319"/>
      <c r="C283" s="320"/>
      <c r="D283" s="312"/>
      <c r="E283" s="312"/>
      <c r="F283" s="484"/>
      <c r="G283" s="485"/>
      <c r="H283" s="312"/>
      <c r="I283" s="312"/>
    </row>
    <row r="284" spans="1:9" ht="57.75" customHeight="1">
      <c r="A284" s="482"/>
      <c r="B284" s="319"/>
      <c r="C284" s="320"/>
      <c r="D284" s="312"/>
      <c r="E284" s="312"/>
      <c r="F284" s="77" t="s">
        <v>133</v>
      </c>
      <c r="G284" s="79" t="s">
        <v>134</v>
      </c>
      <c r="H284" s="312"/>
      <c r="I284" s="312"/>
    </row>
    <row r="285" spans="1:11" ht="15" customHeight="1">
      <c r="A285" s="1">
        <v>161</v>
      </c>
      <c r="B285" s="481"/>
      <c r="C285" s="481"/>
      <c r="D285" s="121"/>
      <c r="E285" s="121"/>
      <c r="F285" s="121"/>
      <c r="G285" s="121"/>
      <c r="H285" s="130"/>
      <c r="I285" s="123"/>
      <c r="J285" s="37" t="str">
        <f aca="true" t="shared" si="16" ref="J285:J304">IF(H285&lt;&gt;0,(IF(I285=0,"KDV'li Tutar Zorunlu"," "))," ")</f>
        <v> </v>
      </c>
      <c r="K285" s="37" t="str">
        <f aca="true" t="shared" si="17" ref="K285:K304">IF(H285&lt;&gt;0,(IF(F285=0,"Tarih Numara Zorunlu"," "))," ")</f>
        <v> </v>
      </c>
    </row>
    <row r="286" spans="1:11" ht="15.75" customHeight="1">
      <c r="A286" s="2">
        <v>162</v>
      </c>
      <c r="B286" s="476"/>
      <c r="C286" s="476"/>
      <c r="D286" s="124"/>
      <c r="E286" s="124"/>
      <c r="F286" s="124"/>
      <c r="G286" s="124"/>
      <c r="H286" s="125"/>
      <c r="I286" s="126"/>
      <c r="J286" s="37" t="str">
        <f t="shared" si="16"/>
        <v> </v>
      </c>
      <c r="K286" s="37" t="str">
        <f t="shared" si="17"/>
        <v> </v>
      </c>
    </row>
    <row r="287" spans="1:11" ht="15" customHeight="1">
      <c r="A287" s="1">
        <v>163</v>
      </c>
      <c r="B287" s="476"/>
      <c r="C287" s="476"/>
      <c r="D287" s="124"/>
      <c r="E287" s="124"/>
      <c r="F287" s="124"/>
      <c r="G287" s="124"/>
      <c r="H287" s="125"/>
      <c r="I287" s="126"/>
      <c r="J287" s="37" t="str">
        <f t="shared" si="16"/>
        <v> </v>
      </c>
      <c r="K287" s="37" t="str">
        <f t="shared" si="17"/>
        <v> </v>
      </c>
    </row>
    <row r="288" spans="1:11" ht="15.75" customHeight="1">
      <c r="A288" s="2">
        <v>164</v>
      </c>
      <c r="B288" s="476"/>
      <c r="C288" s="476"/>
      <c r="D288" s="124"/>
      <c r="E288" s="124"/>
      <c r="F288" s="124"/>
      <c r="G288" s="124"/>
      <c r="H288" s="125"/>
      <c r="I288" s="126"/>
      <c r="J288" s="37" t="str">
        <f t="shared" si="16"/>
        <v> </v>
      </c>
      <c r="K288" s="37" t="str">
        <f t="shared" si="17"/>
        <v> </v>
      </c>
    </row>
    <row r="289" spans="1:11" ht="15" customHeight="1">
      <c r="A289" s="1">
        <v>165</v>
      </c>
      <c r="B289" s="476"/>
      <c r="C289" s="476"/>
      <c r="D289" s="124"/>
      <c r="E289" s="124"/>
      <c r="F289" s="124"/>
      <c r="G289" s="124"/>
      <c r="H289" s="125"/>
      <c r="I289" s="126"/>
      <c r="J289" s="37" t="str">
        <f t="shared" si="16"/>
        <v> </v>
      </c>
      <c r="K289" s="37" t="str">
        <f t="shared" si="17"/>
        <v> </v>
      </c>
    </row>
    <row r="290" spans="1:11" ht="15.75" customHeight="1">
      <c r="A290" s="2">
        <v>166</v>
      </c>
      <c r="B290" s="450"/>
      <c r="C290" s="450"/>
      <c r="D290" s="124"/>
      <c r="E290" s="124"/>
      <c r="F290" s="124"/>
      <c r="G290" s="124"/>
      <c r="H290" s="125"/>
      <c r="I290" s="126"/>
      <c r="J290" s="37" t="str">
        <f t="shared" si="16"/>
        <v> </v>
      </c>
      <c r="K290" s="37" t="str">
        <f t="shared" si="17"/>
        <v> </v>
      </c>
    </row>
    <row r="291" spans="1:11" ht="15" customHeight="1">
      <c r="A291" s="1">
        <v>167</v>
      </c>
      <c r="B291" s="450"/>
      <c r="C291" s="450"/>
      <c r="D291" s="124"/>
      <c r="E291" s="124"/>
      <c r="F291" s="124"/>
      <c r="G291" s="124"/>
      <c r="H291" s="125"/>
      <c r="I291" s="126"/>
      <c r="J291" s="37" t="str">
        <f t="shared" si="16"/>
        <v> </v>
      </c>
      <c r="K291" s="37" t="str">
        <f t="shared" si="17"/>
        <v> </v>
      </c>
    </row>
    <row r="292" spans="1:11" ht="15.75" customHeight="1">
      <c r="A292" s="2">
        <v>168</v>
      </c>
      <c r="B292" s="450"/>
      <c r="C292" s="450"/>
      <c r="D292" s="124"/>
      <c r="E292" s="124"/>
      <c r="F292" s="124"/>
      <c r="G292" s="124"/>
      <c r="H292" s="125"/>
      <c r="I292" s="126"/>
      <c r="J292" s="37" t="str">
        <f t="shared" si="16"/>
        <v> </v>
      </c>
      <c r="K292" s="37" t="str">
        <f t="shared" si="17"/>
        <v> </v>
      </c>
    </row>
    <row r="293" spans="1:11" ht="15" customHeight="1">
      <c r="A293" s="1">
        <v>169</v>
      </c>
      <c r="B293" s="450"/>
      <c r="C293" s="450"/>
      <c r="D293" s="124"/>
      <c r="E293" s="124"/>
      <c r="F293" s="124"/>
      <c r="G293" s="124"/>
      <c r="H293" s="125"/>
      <c r="I293" s="126"/>
      <c r="J293" s="37" t="str">
        <f t="shared" si="16"/>
        <v> </v>
      </c>
      <c r="K293" s="37" t="str">
        <f t="shared" si="17"/>
        <v> </v>
      </c>
    </row>
    <row r="294" spans="1:11" ht="15.75" customHeight="1">
      <c r="A294" s="2">
        <v>170</v>
      </c>
      <c r="B294" s="450"/>
      <c r="C294" s="450"/>
      <c r="D294" s="124"/>
      <c r="E294" s="124"/>
      <c r="F294" s="124"/>
      <c r="G294" s="124"/>
      <c r="H294" s="125"/>
      <c r="I294" s="126"/>
      <c r="J294" s="37" t="str">
        <f t="shared" si="16"/>
        <v> </v>
      </c>
      <c r="K294" s="37" t="str">
        <f t="shared" si="17"/>
        <v> </v>
      </c>
    </row>
    <row r="295" spans="1:11" ht="15" customHeight="1">
      <c r="A295" s="1">
        <v>171</v>
      </c>
      <c r="B295" s="450"/>
      <c r="C295" s="450"/>
      <c r="D295" s="124"/>
      <c r="E295" s="124"/>
      <c r="F295" s="124"/>
      <c r="G295" s="124"/>
      <c r="H295" s="125"/>
      <c r="I295" s="126"/>
      <c r="J295" s="37" t="str">
        <f t="shared" si="16"/>
        <v> </v>
      </c>
      <c r="K295" s="37" t="str">
        <f t="shared" si="17"/>
        <v> </v>
      </c>
    </row>
    <row r="296" spans="1:11" ht="15.75" customHeight="1">
      <c r="A296" s="2">
        <v>172</v>
      </c>
      <c r="B296" s="450"/>
      <c r="C296" s="450"/>
      <c r="D296" s="124"/>
      <c r="E296" s="124"/>
      <c r="F296" s="124"/>
      <c r="G296" s="124"/>
      <c r="H296" s="125"/>
      <c r="I296" s="126"/>
      <c r="J296" s="37" t="str">
        <f t="shared" si="16"/>
        <v> </v>
      </c>
      <c r="K296" s="37" t="str">
        <f t="shared" si="17"/>
        <v> </v>
      </c>
    </row>
    <row r="297" spans="1:11" ht="15" customHeight="1">
      <c r="A297" s="1">
        <v>173</v>
      </c>
      <c r="B297" s="450"/>
      <c r="C297" s="450"/>
      <c r="D297" s="124"/>
      <c r="E297" s="124"/>
      <c r="F297" s="124"/>
      <c r="G297" s="124"/>
      <c r="H297" s="125"/>
      <c r="I297" s="126"/>
      <c r="J297" s="37" t="str">
        <f t="shared" si="16"/>
        <v> </v>
      </c>
      <c r="K297" s="37" t="str">
        <f t="shared" si="17"/>
        <v> </v>
      </c>
    </row>
    <row r="298" spans="1:11" ht="15.75" customHeight="1">
      <c r="A298" s="2">
        <v>174</v>
      </c>
      <c r="B298" s="450"/>
      <c r="C298" s="450"/>
      <c r="D298" s="124"/>
      <c r="E298" s="124"/>
      <c r="F298" s="124"/>
      <c r="G298" s="124"/>
      <c r="H298" s="125"/>
      <c r="I298" s="126"/>
      <c r="J298" s="37" t="str">
        <f t="shared" si="16"/>
        <v> </v>
      </c>
      <c r="K298" s="37" t="str">
        <f t="shared" si="17"/>
        <v> </v>
      </c>
    </row>
    <row r="299" spans="1:11" ht="15" customHeight="1">
      <c r="A299" s="1">
        <v>175</v>
      </c>
      <c r="B299" s="450"/>
      <c r="C299" s="450"/>
      <c r="D299" s="124"/>
      <c r="E299" s="124"/>
      <c r="F299" s="124"/>
      <c r="G299" s="124"/>
      <c r="H299" s="125"/>
      <c r="I299" s="126"/>
      <c r="J299" s="37" t="str">
        <f t="shared" si="16"/>
        <v> </v>
      </c>
      <c r="K299" s="37" t="str">
        <f t="shared" si="17"/>
        <v> </v>
      </c>
    </row>
    <row r="300" spans="1:11" ht="15.75" customHeight="1">
      <c r="A300" s="2">
        <v>176</v>
      </c>
      <c r="B300" s="450"/>
      <c r="C300" s="450"/>
      <c r="D300" s="124"/>
      <c r="E300" s="124"/>
      <c r="F300" s="124"/>
      <c r="G300" s="124"/>
      <c r="H300" s="125"/>
      <c r="I300" s="126"/>
      <c r="J300" s="37" t="str">
        <f t="shared" si="16"/>
        <v> </v>
      </c>
      <c r="K300" s="37" t="str">
        <f t="shared" si="17"/>
        <v> </v>
      </c>
    </row>
    <row r="301" spans="1:11" ht="15" customHeight="1">
      <c r="A301" s="1">
        <v>177</v>
      </c>
      <c r="B301" s="450"/>
      <c r="C301" s="450"/>
      <c r="D301" s="124"/>
      <c r="E301" s="124"/>
      <c r="F301" s="124"/>
      <c r="G301" s="124"/>
      <c r="H301" s="125"/>
      <c r="I301" s="126"/>
      <c r="J301" s="37" t="str">
        <f t="shared" si="16"/>
        <v> </v>
      </c>
      <c r="K301" s="37" t="str">
        <f t="shared" si="17"/>
        <v> </v>
      </c>
    </row>
    <row r="302" spans="1:11" ht="15.75" customHeight="1">
      <c r="A302" s="2">
        <v>178</v>
      </c>
      <c r="B302" s="450"/>
      <c r="C302" s="450"/>
      <c r="D302" s="124"/>
      <c r="E302" s="124"/>
      <c r="F302" s="124"/>
      <c r="G302" s="124"/>
      <c r="H302" s="125"/>
      <c r="I302" s="126"/>
      <c r="J302" s="37" t="str">
        <f t="shared" si="16"/>
        <v> </v>
      </c>
      <c r="K302" s="37" t="str">
        <f t="shared" si="17"/>
        <v> </v>
      </c>
    </row>
    <row r="303" spans="1:11" ht="15" customHeight="1">
      <c r="A303" s="1">
        <v>179</v>
      </c>
      <c r="B303" s="476"/>
      <c r="C303" s="476"/>
      <c r="D303" s="124"/>
      <c r="E303" s="124"/>
      <c r="F303" s="124"/>
      <c r="G303" s="124"/>
      <c r="H303" s="125"/>
      <c r="I303" s="126"/>
      <c r="J303" s="37" t="str">
        <f t="shared" si="16"/>
        <v> </v>
      </c>
      <c r="K303" s="37" t="str">
        <f t="shared" si="17"/>
        <v> </v>
      </c>
    </row>
    <row r="304" spans="1:11" ht="15.75" customHeight="1">
      <c r="A304" s="2">
        <v>180</v>
      </c>
      <c r="B304" s="478"/>
      <c r="C304" s="478"/>
      <c r="D304" s="127"/>
      <c r="E304" s="127"/>
      <c r="F304" s="127"/>
      <c r="G304" s="127"/>
      <c r="H304" s="128"/>
      <c r="I304" s="129"/>
      <c r="J304" s="37" t="str">
        <f t="shared" si="16"/>
        <v> </v>
      </c>
      <c r="K304" s="37" t="str">
        <f t="shared" si="17"/>
        <v> </v>
      </c>
    </row>
    <row r="305" spans="1:9" ht="30.75" customHeight="1">
      <c r="A305" s="428"/>
      <c r="B305" s="428"/>
      <c r="C305" s="428"/>
      <c r="D305" s="428"/>
      <c r="E305" s="428"/>
      <c r="F305" s="78"/>
      <c r="G305" s="83" t="s">
        <v>184</v>
      </c>
      <c r="H305" s="40">
        <f>SUM(H285:H304)+H271</f>
        <v>0</v>
      </c>
      <c r="I305" s="47"/>
    </row>
    <row r="306" spans="1:9" ht="15" customHeight="1">
      <c r="A306" s="45"/>
      <c r="B306" s="45"/>
      <c r="C306" s="45"/>
      <c r="D306" s="45"/>
      <c r="E306" s="45"/>
      <c r="F306" s="45"/>
      <c r="G306" s="45"/>
      <c r="H306" s="45"/>
      <c r="I306" s="45"/>
    </row>
    <row r="307" spans="1:11" ht="15" customHeight="1">
      <c r="A307" s="475" t="s">
        <v>125</v>
      </c>
      <c r="B307" s="475"/>
      <c r="C307" s="475"/>
      <c r="D307" s="475"/>
      <c r="E307" s="475"/>
      <c r="F307" s="475"/>
      <c r="G307" s="475"/>
      <c r="H307" s="475"/>
      <c r="I307" s="475"/>
      <c r="J307" s="475"/>
      <c r="K307" s="475"/>
    </row>
    <row r="308" ht="15" customHeight="1">
      <c r="A308" s="48"/>
    </row>
    <row r="309" spans="1:9" ht="15" customHeight="1">
      <c r="A309" s="81" t="s">
        <v>65</v>
      </c>
      <c r="D309" s="477" t="s">
        <v>185</v>
      </c>
      <c r="E309" s="477"/>
      <c r="F309" s="477"/>
      <c r="G309" s="477"/>
      <c r="H309" s="477"/>
      <c r="I309" s="477"/>
    </row>
    <row r="311" spans="1:9" ht="15.75" customHeight="1">
      <c r="A311" s="324" t="s">
        <v>175</v>
      </c>
      <c r="B311" s="324"/>
      <c r="C311" s="324"/>
      <c r="D311" s="324"/>
      <c r="E311" s="324"/>
      <c r="F311" s="324"/>
      <c r="G311" s="324"/>
      <c r="H311" s="324"/>
      <c r="I311" s="324"/>
    </row>
    <row r="312" spans="1:9" ht="15" customHeight="1">
      <c r="A312" s="66"/>
      <c r="B312" s="66"/>
      <c r="C312" s="66"/>
      <c r="D312" s="72">
        <f>'proje ve personel bilgileri'!$B$11</f>
        <v>1</v>
      </c>
      <c r="E312" s="163" t="s">
        <v>235</v>
      </c>
      <c r="F312" s="66"/>
      <c r="G312" s="66"/>
      <c r="H312" s="66"/>
      <c r="I312" s="66"/>
    </row>
    <row r="313" spans="1:9" ht="18.75" customHeight="1">
      <c r="A313" s="60" t="s">
        <v>176</v>
      </c>
      <c r="I313" s="60" t="s">
        <v>177</v>
      </c>
    </row>
    <row r="314" spans="1:9" ht="15.75" customHeight="1">
      <c r="A314" s="407" t="s">
        <v>178</v>
      </c>
      <c r="B314" s="408"/>
      <c r="C314" s="329">
        <f>'proje ve personel bilgileri'!$B$2</f>
        <v>0</v>
      </c>
      <c r="D314" s="330"/>
      <c r="E314" s="330"/>
      <c r="F314" s="330"/>
      <c r="G314" s="330"/>
      <c r="H314" s="330"/>
      <c r="I314" s="331"/>
    </row>
    <row r="315" spans="1:9" ht="15.75" customHeight="1">
      <c r="A315" s="479" t="s">
        <v>179</v>
      </c>
      <c r="B315" s="480"/>
      <c r="C315" s="334">
        <f>'proje ve personel bilgileri'!$B$3</f>
        <v>0</v>
      </c>
      <c r="D315" s="335"/>
      <c r="E315" s="335"/>
      <c r="F315" s="335"/>
      <c r="G315" s="335"/>
      <c r="H315" s="335"/>
      <c r="I315" s="336"/>
    </row>
    <row r="316" spans="1:9" ht="15" customHeight="1">
      <c r="A316" s="313" t="s">
        <v>51</v>
      </c>
      <c r="B316" s="314" t="s">
        <v>180</v>
      </c>
      <c r="C316" s="315"/>
      <c r="D316" s="313" t="s">
        <v>181</v>
      </c>
      <c r="E316" s="313" t="s">
        <v>182</v>
      </c>
      <c r="F316" s="321" t="s">
        <v>130</v>
      </c>
      <c r="G316" s="483"/>
      <c r="H316" s="313" t="s">
        <v>143</v>
      </c>
      <c r="I316" s="313" t="s">
        <v>132</v>
      </c>
    </row>
    <row r="317" spans="1:9" ht="15.75" customHeight="1">
      <c r="A317" s="312"/>
      <c r="B317" s="319"/>
      <c r="C317" s="320"/>
      <c r="D317" s="312"/>
      <c r="E317" s="312"/>
      <c r="F317" s="484"/>
      <c r="G317" s="485"/>
      <c r="H317" s="312"/>
      <c r="I317" s="312"/>
    </row>
    <row r="318" spans="1:9" ht="57.75" customHeight="1">
      <c r="A318" s="482"/>
      <c r="B318" s="319"/>
      <c r="C318" s="320"/>
      <c r="D318" s="312"/>
      <c r="E318" s="312"/>
      <c r="F318" s="77" t="s">
        <v>133</v>
      </c>
      <c r="G318" s="79" t="s">
        <v>134</v>
      </c>
      <c r="H318" s="312"/>
      <c r="I318" s="312"/>
    </row>
    <row r="319" spans="1:11" ht="15" customHeight="1">
      <c r="A319" s="1">
        <v>181</v>
      </c>
      <c r="B319" s="481"/>
      <c r="C319" s="481"/>
      <c r="D319" s="121"/>
      <c r="E319" s="121"/>
      <c r="F319" s="121"/>
      <c r="G319" s="121"/>
      <c r="H319" s="130"/>
      <c r="I319" s="123"/>
      <c r="J319" s="37" t="str">
        <f aca="true" t="shared" si="18" ref="J319:J338">IF(H319&lt;&gt;0,(IF(I319=0,"KDV'li Tutar Zorunlu"," "))," ")</f>
        <v> </v>
      </c>
      <c r="K319" s="37" t="str">
        <f aca="true" t="shared" si="19" ref="K319:K338">IF(H319&lt;&gt;0,(IF(F319=0,"Tarih Numara Zorunlu"," "))," ")</f>
        <v> </v>
      </c>
    </row>
    <row r="320" spans="1:11" ht="15.75" customHeight="1">
      <c r="A320" s="2">
        <v>182</v>
      </c>
      <c r="B320" s="476"/>
      <c r="C320" s="476"/>
      <c r="D320" s="124"/>
      <c r="E320" s="124"/>
      <c r="F320" s="124"/>
      <c r="G320" s="124"/>
      <c r="H320" s="125"/>
      <c r="I320" s="126"/>
      <c r="J320" s="37" t="str">
        <f t="shared" si="18"/>
        <v> </v>
      </c>
      <c r="K320" s="37" t="str">
        <f t="shared" si="19"/>
        <v> </v>
      </c>
    </row>
    <row r="321" spans="1:11" ht="15" customHeight="1">
      <c r="A321" s="1">
        <v>183</v>
      </c>
      <c r="B321" s="476"/>
      <c r="C321" s="476"/>
      <c r="D321" s="124"/>
      <c r="E321" s="124"/>
      <c r="F321" s="124"/>
      <c r="G321" s="124"/>
      <c r="H321" s="125"/>
      <c r="I321" s="126"/>
      <c r="J321" s="37" t="str">
        <f t="shared" si="18"/>
        <v> </v>
      </c>
      <c r="K321" s="37" t="str">
        <f t="shared" si="19"/>
        <v> </v>
      </c>
    </row>
    <row r="322" spans="1:11" ht="15.75" customHeight="1">
      <c r="A322" s="2">
        <v>184</v>
      </c>
      <c r="B322" s="476"/>
      <c r="C322" s="476"/>
      <c r="D322" s="124"/>
      <c r="E322" s="124"/>
      <c r="F322" s="124"/>
      <c r="G322" s="124"/>
      <c r="H322" s="125"/>
      <c r="I322" s="126"/>
      <c r="J322" s="37" t="str">
        <f t="shared" si="18"/>
        <v> </v>
      </c>
      <c r="K322" s="37" t="str">
        <f t="shared" si="19"/>
        <v> </v>
      </c>
    </row>
    <row r="323" spans="1:11" ht="15" customHeight="1">
      <c r="A323" s="1">
        <v>185</v>
      </c>
      <c r="B323" s="476"/>
      <c r="C323" s="476"/>
      <c r="D323" s="124"/>
      <c r="E323" s="124"/>
      <c r="F323" s="124"/>
      <c r="G323" s="124"/>
      <c r="H323" s="125"/>
      <c r="I323" s="126"/>
      <c r="J323" s="37" t="str">
        <f t="shared" si="18"/>
        <v> </v>
      </c>
      <c r="K323" s="37" t="str">
        <f t="shared" si="19"/>
        <v> </v>
      </c>
    </row>
    <row r="324" spans="1:11" ht="15.75" customHeight="1">
      <c r="A324" s="2">
        <v>186</v>
      </c>
      <c r="B324" s="450"/>
      <c r="C324" s="450"/>
      <c r="D324" s="124"/>
      <c r="E324" s="124"/>
      <c r="F324" s="124"/>
      <c r="G324" s="124"/>
      <c r="H324" s="125"/>
      <c r="I324" s="126"/>
      <c r="J324" s="37" t="str">
        <f t="shared" si="18"/>
        <v> </v>
      </c>
      <c r="K324" s="37" t="str">
        <f t="shared" si="19"/>
        <v> </v>
      </c>
    </row>
    <row r="325" spans="1:11" ht="15" customHeight="1">
      <c r="A325" s="1">
        <v>187</v>
      </c>
      <c r="B325" s="450"/>
      <c r="C325" s="450"/>
      <c r="D325" s="124"/>
      <c r="E325" s="124"/>
      <c r="F325" s="124"/>
      <c r="G325" s="124"/>
      <c r="H325" s="125"/>
      <c r="I325" s="126"/>
      <c r="J325" s="37" t="str">
        <f t="shared" si="18"/>
        <v> </v>
      </c>
      <c r="K325" s="37" t="str">
        <f t="shared" si="19"/>
        <v> </v>
      </c>
    </row>
    <row r="326" spans="1:11" ht="15.75" customHeight="1">
      <c r="A326" s="2">
        <v>188</v>
      </c>
      <c r="B326" s="450"/>
      <c r="C326" s="450"/>
      <c r="D326" s="124"/>
      <c r="E326" s="124"/>
      <c r="F326" s="124"/>
      <c r="G326" s="124"/>
      <c r="H326" s="125"/>
      <c r="I326" s="126"/>
      <c r="J326" s="37" t="str">
        <f t="shared" si="18"/>
        <v> </v>
      </c>
      <c r="K326" s="37" t="str">
        <f t="shared" si="19"/>
        <v> </v>
      </c>
    </row>
    <row r="327" spans="1:11" ht="15" customHeight="1">
      <c r="A327" s="1">
        <v>189</v>
      </c>
      <c r="B327" s="450"/>
      <c r="C327" s="450"/>
      <c r="D327" s="124"/>
      <c r="E327" s="124"/>
      <c r="F327" s="124"/>
      <c r="G327" s="124"/>
      <c r="H327" s="125"/>
      <c r="I327" s="126"/>
      <c r="J327" s="37" t="str">
        <f t="shared" si="18"/>
        <v> </v>
      </c>
      <c r="K327" s="37" t="str">
        <f t="shared" si="19"/>
        <v> </v>
      </c>
    </row>
    <row r="328" spans="1:11" ht="15.75" customHeight="1">
      <c r="A328" s="2">
        <v>190</v>
      </c>
      <c r="B328" s="450"/>
      <c r="C328" s="450"/>
      <c r="D328" s="124"/>
      <c r="E328" s="124"/>
      <c r="F328" s="124"/>
      <c r="G328" s="124"/>
      <c r="H328" s="125"/>
      <c r="I328" s="126"/>
      <c r="J328" s="37" t="str">
        <f t="shared" si="18"/>
        <v> </v>
      </c>
      <c r="K328" s="37" t="str">
        <f t="shared" si="19"/>
        <v> </v>
      </c>
    </row>
    <row r="329" spans="1:11" ht="15" customHeight="1">
      <c r="A329" s="1">
        <v>191</v>
      </c>
      <c r="B329" s="450"/>
      <c r="C329" s="450"/>
      <c r="D329" s="124"/>
      <c r="E329" s="124"/>
      <c r="F329" s="124"/>
      <c r="G329" s="124"/>
      <c r="H329" s="125"/>
      <c r="I329" s="126"/>
      <c r="J329" s="37" t="str">
        <f t="shared" si="18"/>
        <v> </v>
      </c>
      <c r="K329" s="37" t="str">
        <f t="shared" si="19"/>
        <v> </v>
      </c>
    </row>
    <row r="330" spans="1:11" ht="15.75" customHeight="1">
      <c r="A330" s="2">
        <v>192</v>
      </c>
      <c r="B330" s="450"/>
      <c r="C330" s="450"/>
      <c r="D330" s="124"/>
      <c r="E330" s="124"/>
      <c r="F330" s="124"/>
      <c r="G330" s="124"/>
      <c r="H330" s="125"/>
      <c r="I330" s="126"/>
      <c r="J330" s="37" t="str">
        <f t="shared" si="18"/>
        <v> </v>
      </c>
      <c r="K330" s="37" t="str">
        <f t="shared" si="19"/>
        <v> </v>
      </c>
    </row>
    <row r="331" spans="1:11" ht="15" customHeight="1">
      <c r="A331" s="1">
        <v>193</v>
      </c>
      <c r="B331" s="450"/>
      <c r="C331" s="450"/>
      <c r="D331" s="124"/>
      <c r="E331" s="124"/>
      <c r="F331" s="124"/>
      <c r="G331" s="124"/>
      <c r="H331" s="125"/>
      <c r="I331" s="126"/>
      <c r="J331" s="37" t="str">
        <f t="shared" si="18"/>
        <v> </v>
      </c>
      <c r="K331" s="37" t="str">
        <f t="shared" si="19"/>
        <v> </v>
      </c>
    </row>
    <row r="332" spans="1:11" ht="15.75" customHeight="1">
      <c r="A332" s="2">
        <v>194</v>
      </c>
      <c r="B332" s="450"/>
      <c r="C332" s="450"/>
      <c r="D332" s="124"/>
      <c r="E332" s="124"/>
      <c r="F332" s="124"/>
      <c r="G332" s="124"/>
      <c r="H332" s="125"/>
      <c r="I332" s="126"/>
      <c r="J332" s="37" t="str">
        <f t="shared" si="18"/>
        <v> </v>
      </c>
      <c r="K332" s="37" t="str">
        <f t="shared" si="19"/>
        <v> </v>
      </c>
    </row>
    <row r="333" spans="1:11" ht="15" customHeight="1">
      <c r="A333" s="1">
        <v>195</v>
      </c>
      <c r="B333" s="450"/>
      <c r="C333" s="450"/>
      <c r="D333" s="124"/>
      <c r="E333" s="124"/>
      <c r="F333" s="124"/>
      <c r="G333" s="124"/>
      <c r="H333" s="125"/>
      <c r="I333" s="126"/>
      <c r="J333" s="37" t="str">
        <f t="shared" si="18"/>
        <v> </v>
      </c>
      <c r="K333" s="37" t="str">
        <f t="shared" si="19"/>
        <v> </v>
      </c>
    </row>
    <row r="334" spans="1:11" ht="15.75" customHeight="1">
      <c r="A334" s="2">
        <v>196</v>
      </c>
      <c r="B334" s="450"/>
      <c r="C334" s="450"/>
      <c r="D334" s="124"/>
      <c r="E334" s="124"/>
      <c r="F334" s="124"/>
      <c r="G334" s="124"/>
      <c r="H334" s="125"/>
      <c r="I334" s="126"/>
      <c r="J334" s="37" t="str">
        <f t="shared" si="18"/>
        <v> </v>
      </c>
      <c r="K334" s="37" t="str">
        <f t="shared" si="19"/>
        <v> </v>
      </c>
    </row>
    <row r="335" spans="1:11" ht="15" customHeight="1">
      <c r="A335" s="1">
        <v>197</v>
      </c>
      <c r="B335" s="450"/>
      <c r="C335" s="450"/>
      <c r="D335" s="124"/>
      <c r="E335" s="124"/>
      <c r="F335" s="124"/>
      <c r="G335" s="124"/>
      <c r="H335" s="125"/>
      <c r="I335" s="126"/>
      <c r="J335" s="37" t="str">
        <f t="shared" si="18"/>
        <v> </v>
      </c>
      <c r="K335" s="37" t="str">
        <f t="shared" si="19"/>
        <v> </v>
      </c>
    </row>
    <row r="336" spans="1:11" ht="15.75" customHeight="1">
      <c r="A336" s="2">
        <v>198</v>
      </c>
      <c r="B336" s="450"/>
      <c r="C336" s="450"/>
      <c r="D336" s="124"/>
      <c r="E336" s="124"/>
      <c r="F336" s="124"/>
      <c r="G336" s="124"/>
      <c r="H336" s="125"/>
      <c r="I336" s="126"/>
      <c r="J336" s="37" t="str">
        <f t="shared" si="18"/>
        <v> </v>
      </c>
      <c r="K336" s="37" t="str">
        <f t="shared" si="19"/>
        <v> </v>
      </c>
    </row>
    <row r="337" spans="1:11" ht="15" customHeight="1">
      <c r="A337" s="1">
        <v>199</v>
      </c>
      <c r="B337" s="476"/>
      <c r="C337" s="476"/>
      <c r="D337" s="124"/>
      <c r="E337" s="124"/>
      <c r="F337" s="124"/>
      <c r="G337" s="124"/>
      <c r="H337" s="125"/>
      <c r="I337" s="126"/>
      <c r="J337" s="37" t="str">
        <f t="shared" si="18"/>
        <v> </v>
      </c>
      <c r="K337" s="37" t="str">
        <f t="shared" si="19"/>
        <v> </v>
      </c>
    </row>
    <row r="338" spans="1:11" ht="15.75" customHeight="1">
      <c r="A338" s="2">
        <v>200</v>
      </c>
      <c r="B338" s="478"/>
      <c r="C338" s="478"/>
      <c r="D338" s="127"/>
      <c r="E338" s="127"/>
      <c r="F338" s="127"/>
      <c r="G338" s="127"/>
      <c r="H338" s="128"/>
      <c r="I338" s="129"/>
      <c r="J338" s="37" t="str">
        <f t="shared" si="18"/>
        <v> </v>
      </c>
      <c r="K338" s="37" t="str">
        <f t="shared" si="19"/>
        <v> </v>
      </c>
    </row>
    <row r="339" spans="1:9" ht="18.75" customHeight="1">
      <c r="A339" s="428"/>
      <c r="B339" s="428"/>
      <c r="C339" s="428"/>
      <c r="D339" s="428"/>
      <c r="E339" s="428"/>
      <c r="F339" s="78"/>
      <c r="G339" s="83" t="s">
        <v>184</v>
      </c>
      <c r="H339" s="40">
        <f>SUM(H319:H338)+H305</f>
        <v>0</v>
      </c>
      <c r="I339" s="47"/>
    </row>
    <row r="340" spans="1:9" ht="15" customHeight="1">
      <c r="A340" s="45"/>
      <c r="B340" s="45"/>
      <c r="C340" s="45"/>
      <c r="D340" s="45"/>
      <c r="E340" s="45"/>
      <c r="F340" s="45"/>
      <c r="G340" s="45"/>
      <c r="H340" s="45"/>
      <c r="I340" s="45"/>
    </row>
    <row r="341" spans="1:11" ht="15" customHeight="1">
      <c r="A341" s="475" t="s">
        <v>125</v>
      </c>
      <c r="B341" s="475"/>
      <c r="C341" s="475"/>
      <c r="D341" s="475"/>
      <c r="E341" s="475"/>
      <c r="F341" s="475"/>
      <c r="G341" s="475"/>
      <c r="H341" s="475"/>
      <c r="I341" s="475"/>
      <c r="J341" s="475"/>
      <c r="K341" s="475"/>
    </row>
    <row r="342" ht="15" customHeight="1">
      <c r="A342" s="48"/>
    </row>
    <row r="343" spans="1:9" ht="15" customHeight="1">
      <c r="A343" s="81" t="s">
        <v>65</v>
      </c>
      <c r="D343" s="477" t="s">
        <v>185</v>
      </c>
      <c r="E343" s="477"/>
      <c r="F343" s="477"/>
      <c r="G343" s="477"/>
      <c r="H343" s="477"/>
      <c r="I343" s="477"/>
    </row>
    <row r="344" spans="1:9" ht="15" customHeight="1">
      <c r="A344" s="81"/>
      <c r="D344" s="81"/>
      <c r="E344" s="81"/>
      <c r="F344" s="81"/>
      <c r="G344" s="81"/>
      <c r="H344" s="81"/>
      <c r="I344" s="81"/>
    </row>
  </sheetData>
  <sheetProtection password="D0BF" sheet="1" objects="1" scenarios="1"/>
  <mergeCells count="350">
    <mergeCell ref="B27:C27"/>
    <mergeCell ref="B28:C28"/>
    <mergeCell ref="D33:I33"/>
    <mergeCell ref="A1:I1"/>
    <mergeCell ref="A4:B4"/>
    <mergeCell ref="C4:I4"/>
    <mergeCell ref="A5:B5"/>
    <mergeCell ref="A29:E29"/>
    <mergeCell ref="C5:I5"/>
    <mergeCell ref="A6:A8"/>
    <mergeCell ref="A31:K31"/>
    <mergeCell ref="B19:C19"/>
    <mergeCell ref="E6:E8"/>
    <mergeCell ref="H6:H8"/>
    <mergeCell ref="F6:G7"/>
    <mergeCell ref="D6:D8"/>
    <mergeCell ref="B14:C14"/>
    <mergeCell ref="B15:C15"/>
    <mergeCell ref="B16:C16"/>
    <mergeCell ref="B6:C8"/>
    <mergeCell ref="B11:C11"/>
    <mergeCell ref="B12:C12"/>
    <mergeCell ref="B13:C13"/>
    <mergeCell ref="I6:I8"/>
    <mergeCell ref="B9:C9"/>
    <mergeCell ref="B10:C10"/>
    <mergeCell ref="B17:C17"/>
    <mergeCell ref="B52:C52"/>
    <mergeCell ref="B53:C53"/>
    <mergeCell ref="B54:C54"/>
    <mergeCell ref="B55:C55"/>
    <mergeCell ref="B56:C56"/>
    <mergeCell ref="B47:C47"/>
    <mergeCell ref="B48:C48"/>
    <mergeCell ref="B49:C49"/>
    <mergeCell ref="B50:C50"/>
    <mergeCell ref="B51:C51"/>
    <mergeCell ref="H41:H43"/>
    <mergeCell ref="I41:I43"/>
    <mergeCell ref="B44:C44"/>
    <mergeCell ref="B45:C45"/>
    <mergeCell ref="B46:C46"/>
    <mergeCell ref="B18:C18"/>
    <mergeCell ref="B26:C26"/>
    <mergeCell ref="B20:C20"/>
    <mergeCell ref="B21:C21"/>
    <mergeCell ref="B22:C22"/>
    <mergeCell ref="B23:C23"/>
    <mergeCell ref="B24:C24"/>
    <mergeCell ref="B25:C25"/>
    <mergeCell ref="A36:I36"/>
    <mergeCell ref="A41:A43"/>
    <mergeCell ref="B41:C43"/>
    <mergeCell ref="D41:D43"/>
    <mergeCell ref="E41:E43"/>
    <mergeCell ref="F41:G42"/>
    <mergeCell ref="A39:B39"/>
    <mergeCell ref="C39:I39"/>
    <mergeCell ref="A40:B40"/>
    <mergeCell ref="C40:I40"/>
    <mergeCell ref="B126:C126"/>
    <mergeCell ref="B127:C127"/>
    <mergeCell ref="B128:C128"/>
    <mergeCell ref="B129:C129"/>
    <mergeCell ref="B130:C130"/>
    <mergeCell ref="B131:C131"/>
    <mergeCell ref="D137:I137"/>
    <mergeCell ref="B61:C61"/>
    <mergeCell ref="B62:C62"/>
    <mergeCell ref="B63:C63"/>
    <mergeCell ref="A64:E64"/>
    <mergeCell ref="A66:K66"/>
    <mergeCell ref="A135:K135"/>
    <mergeCell ref="B123:C123"/>
    <mergeCell ref="B124:C124"/>
    <mergeCell ref="B125:C125"/>
    <mergeCell ref="B122:C122"/>
    <mergeCell ref="B117:C117"/>
    <mergeCell ref="B118:C118"/>
    <mergeCell ref="B119:C119"/>
    <mergeCell ref="B116:C116"/>
    <mergeCell ref="B57:C57"/>
    <mergeCell ref="B58:C58"/>
    <mergeCell ref="B59:C59"/>
    <mergeCell ref="B60:C60"/>
    <mergeCell ref="A109:B109"/>
    <mergeCell ref="B132:C132"/>
    <mergeCell ref="I110:I112"/>
    <mergeCell ref="B113:C113"/>
    <mergeCell ref="B114:C114"/>
    <mergeCell ref="B115:C115"/>
    <mergeCell ref="A133:E133"/>
    <mergeCell ref="A110:A112"/>
    <mergeCell ref="B110:C112"/>
    <mergeCell ref="D110:D112"/>
    <mergeCell ref="E110:E112"/>
    <mergeCell ref="C109:I109"/>
    <mergeCell ref="B121:C121"/>
    <mergeCell ref="B120:C120"/>
    <mergeCell ref="D68:I68"/>
    <mergeCell ref="B98:C98"/>
    <mergeCell ref="H76:H78"/>
    <mergeCell ref="B84:C84"/>
    <mergeCell ref="B85:C85"/>
    <mergeCell ref="A99:E99"/>
    <mergeCell ref="B96:C96"/>
    <mergeCell ref="B97:C97"/>
    <mergeCell ref="A105:I105"/>
    <mergeCell ref="A108:B108"/>
    <mergeCell ref="C108:I108"/>
    <mergeCell ref="B95:C95"/>
    <mergeCell ref="B79:C79"/>
    <mergeCell ref="B80:C80"/>
    <mergeCell ref="B81:C81"/>
    <mergeCell ref="B82:C82"/>
    <mergeCell ref="B83:C83"/>
    <mergeCell ref="B86:C86"/>
    <mergeCell ref="B87:C87"/>
    <mergeCell ref="B88:C88"/>
    <mergeCell ref="B92:C92"/>
    <mergeCell ref="B93:C93"/>
    <mergeCell ref="B94:C94"/>
    <mergeCell ref="B91:C91"/>
    <mergeCell ref="B151:C151"/>
    <mergeCell ref="B152:C152"/>
    <mergeCell ref="B153:C153"/>
    <mergeCell ref="A140:I140"/>
    <mergeCell ref="A144:B144"/>
    <mergeCell ref="C144:I144"/>
    <mergeCell ref="A145:A147"/>
    <mergeCell ref="F145:G146"/>
    <mergeCell ref="A143:B143"/>
    <mergeCell ref="C143:I143"/>
    <mergeCell ref="B154:C154"/>
    <mergeCell ref="B155:C155"/>
    <mergeCell ref="H145:H147"/>
    <mergeCell ref="I145:I147"/>
    <mergeCell ref="B148:C148"/>
    <mergeCell ref="B149:C149"/>
    <mergeCell ref="B150:C150"/>
    <mergeCell ref="B145:C147"/>
    <mergeCell ref="D145:D147"/>
    <mergeCell ref="E145:E147"/>
    <mergeCell ref="A71:I71"/>
    <mergeCell ref="A74:B74"/>
    <mergeCell ref="C74:I74"/>
    <mergeCell ref="A75:B75"/>
    <mergeCell ref="C75:I75"/>
    <mergeCell ref="I76:I78"/>
    <mergeCell ref="A76:A78"/>
    <mergeCell ref="B76:C78"/>
    <mergeCell ref="D76:D78"/>
    <mergeCell ref="E76:E78"/>
    <mergeCell ref="A101:K101"/>
    <mergeCell ref="F110:G111"/>
    <mergeCell ref="H110:H112"/>
    <mergeCell ref="F76:G77"/>
    <mergeCell ref="B89:C89"/>
    <mergeCell ref="H179:H181"/>
    <mergeCell ref="I179:I181"/>
    <mergeCell ref="C178:I178"/>
    <mergeCell ref="B156:C156"/>
    <mergeCell ref="B157:C157"/>
    <mergeCell ref="B158:C158"/>
    <mergeCell ref="D103:I103"/>
    <mergeCell ref="B90:C90"/>
    <mergeCell ref="B165:C165"/>
    <mergeCell ref="B166:C166"/>
    <mergeCell ref="B167:C167"/>
    <mergeCell ref="B159:C159"/>
    <mergeCell ref="B160:C160"/>
    <mergeCell ref="B161:C161"/>
    <mergeCell ref="B162:C162"/>
    <mergeCell ref="B184:C184"/>
    <mergeCell ref="A179:A181"/>
    <mergeCell ref="B179:C181"/>
    <mergeCell ref="B182:C182"/>
    <mergeCell ref="B183:C183"/>
    <mergeCell ref="A168:E168"/>
    <mergeCell ref="A170:K170"/>
    <mergeCell ref="D172:I172"/>
    <mergeCell ref="D179:D181"/>
    <mergeCell ref="B163:C163"/>
    <mergeCell ref="B164:C164"/>
    <mergeCell ref="B190:C190"/>
    <mergeCell ref="B191:C191"/>
    <mergeCell ref="A174:I174"/>
    <mergeCell ref="A177:B177"/>
    <mergeCell ref="C177:I177"/>
    <mergeCell ref="A178:B178"/>
    <mergeCell ref="E179:E181"/>
    <mergeCell ref="F179:G180"/>
    <mergeCell ref="D206:I206"/>
    <mergeCell ref="B193:C193"/>
    <mergeCell ref="B194:C194"/>
    <mergeCell ref="B195:C195"/>
    <mergeCell ref="B196:C196"/>
    <mergeCell ref="B197:C197"/>
    <mergeCell ref="B198:C198"/>
    <mergeCell ref="B199:C199"/>
    <mergeCell ref="B200:C200"/>
    <mergeCell ref="B201:C201"/>
    <mergeCell ref="A202:E202"/>
    <mergeCell ref="A204:K204"/>
    <mergeCell ref="B185:C185"/>
    <mergeCell ref="B186:C186"/>
    <mergeCell ref="B187:C187"/>
    <mergeCell ref="B188:C188"/>
    <mergeCell ref="B189:C189"/>
    <mergeCell ref="B192:C192"/>
    <mergeCell ref="B219:C219"/>
    <mergeCell ref="B220:C220"/>
    <mergeCell ref="B221:C221"/>
    <mergeCell ref="B222:C222"/>
    <mergeCell ref="B223:C223"/>
    <mergeCell ref="H213:H215"/>
    <mergeCell ref="I213:I215"/>
    <mergeCell ref="B216:C216"/>
    <mergeCell ref="B217:C217"/>
    <mergeCell ref="B218:C218"/>
    <mergeCell ref="A213:A215"/>
    <mergeCell ref="B213:C215"/>
    <mergeCell ref="D213:D215"/>
    <mergeCell ref="E213:E215"/>
    <mergeCell ref="F213:G214"/>
    <mergeCell ref="A208:I208"/>
    <mergeCell ref="A211:B211"/>
    <mergeCell ref="C211:I211"/>
    <mergeCell ref="A212:B212"/>
    <mergeCell ref="C212:I212"/>
    <mergeCell ref="H248:H250"/>
    <mergeCell ref="I248:I250"/>
    <mergeCell ref="E248:E250"/>
    <mergeCell ref="F248:G249"/>
    <mergeCell ref="A243:I243"/>
    <mergeCell ref="B251:C251"/>
    <mergeCell ref="B252:C252"/>
    <mergeCell ref="B253:C253"/>
    <mergeCell ref="A248:A250"/>
    <mergeCell ref="B248:C250"/>
    <mergeCell ref="D248:D250"/>
    <mergeCell ref="B224:C224"/>
    <mergeCell ref="B225:C225"/>
    <mergeCell ref="B226:C226"/>
    <mergeCell ref="D240:I240"/>
    <mergeCell ref="B227:C227"/>
    <mergeCell ref="B228:C228"/>
    <mergeCell ref="B229:C229"/>
    <mergeCell ref="B230:C230"/>
    <mergeCell ref="B231:C231"/>
    <mergeCell ref="B232:C232"/>
    <mergeCell ref="A246:B246"/>
    <mergeCell ref="C246:I246"/>
    <mergeCell ref="A247:B247"/>
    <mergeCell ref="C247:I247"/>
    <mergeCell ref="B233:C233"/>
    <mergeCell ref="B234:C234"/>
    <mergeCell ref="B235:C235"/>
    <mergeCell ref="A236:E236"/>
    <mergeCell ref="A238:K238"/>
    <mergeCell ref="D275:I275"/>
    <mergeCell ref="B262:C262"/>
    <mergeCell ref="B263:C263"/>
    <mergeCell ref="B264:C264"/>
    <mergeCell ref="B265:C265"/>
    <mergeCell ref="B266:C266"/>
    <mergeCell ref="B267:C267"/>
    <mergeCell ref="B268:C268"/>
    <mergeCell ref="B269:C269"/>
    <mergeCell ref="B270:C270"/>
    <mergeCell ref="A271:E271"/>
    <mergeCell ref="A273:K273"/>
    <mergeCell ref="B254:C254"/>
    <mergeCell ref="B255:C255"/>
    <mergeCell ref="B256:C256"/>
    <mergeCell ref="B257:C257"/>
    <mergeCell ref="B258:C258"/>
    <mergeCell ref="B260:C260"/>
    <mergeCell ref="B261:C261"/>
    <mergeCell ref="B259:C259"/>
    <mergeCell ref="B288:C288"/>
    <mergeCell ref="B289:C289"/>
    <mergeCell ref="B290:C290"/>
    <mergeCell ref="B291:C291"/>
    <mergeCell ref="B292:C292"/>
    <mergeCell ref="H282:H284"/>
    <mergeCell ref="I282:I284"/>
    <mergeCell ref="B285:C285"/>
    <mergeCell ref="B286:C286"/>
    <mergeCell ref="B287:C287"/>
    <mergeCell ref="A282:A284"/>
    <mergeCell ref="B282:C284"/>
    <mergeCell ref="D282:D284"/>
    <mergeCell ref="E282:E284"/>
    <mergeCell ref="F282:G283"/>
    <mergeCell ref="A277:I277"/>
    <mergeCell ref="A280:B280"/>
    <mergeCell ref="C280:I280"/>
    <mergeCell ref="A281:B281"/>
    <mergeCell ref="C281:I281"/>
    <mergeCell ref="H316:H318"/>
    <mergeCell ref="I316:I318"/>
    <mergeCell ref="E316:E318"/>
    <mergeCell ref="F316:G317"/>
    <mergeCell ref="A311:I311"/>
    <mergeCell ref="B319:C319"/>
    <mergeCell ref="B320:C320"/>
    <mergeCell ref="B321:C321"/>
    <mergeCell ref="A316:A318"/>
    <mergeCell ref="B316:C318"/>
    <mergeCell ref="D316:D318"/>
    <mergeCell ref="B293:C293"/>
    <mergeCell ref="B294:C294"/>
    <mergeCell ref="B295:C295"/>
    <mergeCell ref="D309:I309"/>
    <mergeCell ref="B296:C296"/>
    <mergeCell ref="B297:C297"/>
    <mergeCell ref="B298:C298"/>
    <mergeCell ref="B299:C299"/>
    <mergeCell ref="B300:C300"/>
    <mergeCell ref="B301:C301"/>
    <mergeCell ref="A314:B314"/>
    <mergeCell ref="C314:I314"/>
    <mergeCell ref="A315:B315"/>
    <mergeCell ref="C315:I315"/>
    <mergeCell ref="B302:C302"/>
    <mergeCell ref="B303:C303"/>
    <mergeCell ref="B304:C304"/>
    <mergeCell ref="A305:E305"/>
    <mergeCell ref="A307:K307"/>
    <mergeCell ref="D343:I343"/>
    <mergeCell ref="B330:C330"/>
    <mergeCell ref="B331:C331"/>
    <mergeCell ref="B332:C332"/>
    <mergeCell ref="B333:C333"/>
    <mergeCell ref="B334:C334"/>
    <mergeCell ref="B335:C335"/>
    <mergeCell ref="B336:C336"/>
    <mergeCell ref="B337:C337"/>
    <mergeCell ref="B338:C338"/>
    <mergeCell ref="A339:E339"/>
    <mergeCell ref="A341:K341"/>
    <mergeCell ref="B322:C322"/>
    <mergeCell ref="B323:C323"/>
    <mergeCell ref="B324:C324"/>
    <mergeCell ref="B325:C325"/>
    <mergeCell ref="B326:C326"/>
    <mergeCell ref="B328:C328"/>
    <mergeCell ref="B329:C329"/>
    <mergeCell ref="B327:C327"/>
  </mergeCells>
  <printOptions/>
  <pageMargins left="0.19685039370079" right="0.19685039370079" top="0.19685039370079" bottom="0.19685039370079" header="0" footer="0"/>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1:N94"/>
  <sheetViews>
    <sheetView zoomScalePageLayoutView="0" workbookViewId="0" topLeftCell="A1">
      <selection activeCell="I10" sqref="I10"/>
    </sheetView>
  </sheetViews>
  <sheetFormatPr defaultColWidth="9.140625" defaultRowHeight="15" customHeight="1"/>
  <cols>
    <col min="1" max="1" width="6.421875" style="3" customWidth="1"/>
    <col min="2" max="2" width="12.8515625" style="3" customWidth="1"/>
    <col min="3" max="3" width="32.421875" style="3" customWidth="1"/>
    <col min="4" max="4" width="10.00390625" style="3" customWidth="1"/>
    <col min="5" max="5" width="9.7109375" style="3" customWidth="1"/>
    <col min="6" max="6" width="10.140625" style="3" customWidth="1"/>
    <col min="7" max="7" width="12.140625" style="3" customWidth="1"/>
    <col min="8" max="8" width="15.8515625" style="3" customWidth="1"/>
    <col min="9" max="9" width="14.421875" style="3" customWidth="1"/>
    <col min="10" max="10" width="18.28125" style="3" customWidth="1"/>
  </cols>
  <sheetData>
    <row r="1" spans="1:8" ht="15.75" customHeight="1">
      <c r="A1" s="324" t="s">
        <v>186</v>
      </c>
      <c r="B1" s="324"/>
      <c r="C1" s="324"/>
      <c r="D1" s="324"/>
      <c r="E1" s="324"/>
      <c r="F1" s="324"/>
      <c r="G1" s="324"/>
      <c r="H1" s="324"/>
    </row>
    <row r="2" spans="1:8" ht="15" customHeight="1">
      <c r="A2" s="66"/>
      <c r="B2" s="66"/>
      <c r="C2" s="72">
        <f>'proje ve personel bilgileri'!$B$11</f>
        <v>1</v>
      </c>
      <c r="D2" s="163" t="s">
        <v>235</v>
      </c>
      <c r="E2" s="66"/>
      <c r="F2" s="66"/>
      <c r="G2" s="66"/>
      <c r="H2" s="66"/>
    </row>
    <row r="3" ht="18.75" customHeight="1">
      <c r="G3" s="41" t="s">
        <v>187</v>
      </c>
    </row>
    <row r="4" spans="1:14" ht="29.25" customHeight="1">
      <c r="A4" s="42" t="s">
        <v>2</v>
      </c>
      <c r="B4" s="351">
        <f>'proje ve personel bilgileri'!B2</f>
        <v>0</v>
      </c>
      <c r="C4" s="352"/>
      <c r="D4" s="352"/>
      <c r="E4" s="352"/>
      <c r="F4" s="352"/>
      <c r="G4" s="352"/>
      <c r="H4" s="353"/>
      <c r="I4" s="486"/>
      <c r="J4" s="486"/>
      <c r="K4" s="486"/>
      <c r="L4" s="486"/>
      <c r="M4" s="486"/>
      <c r="N4" s="486"/>
    </row>
    <row r="5" spans="1:8" ht="30.75" customHeight="1">
      <c r="A5" s="43" t="s">
        <v>3</v>
      </c>
      <c r="B5" s="329">
        <f>'proje ve personel bilgileri'!B3</f>
        <v>0</v>
      </c>
      <c r="C5" s="330"/>
      <c r="D5" s="330"/>
      <c r="E5" s="330"/>
      <c r="F5" s="330"/>
      <c r="G5" s="330"/>
      <c r="H5" s="331"/>
    </row>
    <row r="6" spans="1:8" ht="44.25" customHeight="1">
      <c r="A6" s="313" t="s">
        <v>51</v>
      </c>
      <c r="B6" s="80" t="s">
        <v>188</v>
      </c>
      <c r="C6" s="313" t="s">
        <v>181</v>
      </c>
      <c r="D6" s="313" t="s">
        <v>189</v>
      </c>
      <c r="E6" s="313" t="s">
        <v>190</v>
      </c>
      <c r="F6" s="313" t="s">
        <v>191</v>
      </c>
      <c r="G6" s="74" t="s">
        <v>135</v>
      </c>
      <c r="H6" s="313" t="s">
        <v>192</v>
      </c>
    </row>
    <row r="7" spans="1:8" ht="31.5" customHeight="1">
      <c r="A7" s="312"/>
      <c r="B7" s="80" t="s">
        <v>193</v>
      </c>
      <c r="C7" s="312"/>
      <c r="D7" s="312"/>
      <c r="E7" s="312"/>
      <c r="F7" s="312"/>
      <c r="G7" s="74" t="s">
        <v>62</v>
      </c>
      <c r="H7" s="312"/>
    </row>
    <row r="8" spans="1:10" ht="15" customHeight="1">
      <c r="A8" s="1">
        <v>1</v>
      </c>
      <c r="B8" s="121"/>
      <c r="C8" s="121"/>
      <c r="D8" s="121"/>
      <c r="E8" s="112"/>
      <c r="F8" s="113"/>
      <c r="G8" s="131"/>
      <c r="H8" s="132"/>
      <c r="I8" s="37" t="str">
        <f aca="true" t="shared" si="0" ref="I8:I26">IF(G8&lt;&gt;0,(IF(H8=0,"Tarih Zorunlu Alandır"," "))," ")</f>
        <v> </v>
      </c>
      <c r="J8" s="37" t="str">
        <f>IF(H8&lt;&gt;0,IF(AND(H8&gt;='proje ve personel bilgileri'!$B$6,H8&lt;='proje ve personel bilgileri'!$B$7)," ","Stoktan Kullanılan Malzeme Miktarı Proje Destek Süresi Dışında Bir Tarihtir")," ")</f>
        <v> </v>
      </c>
    </row>
    <row r="9" spans="1:10" ht="15" customHeight="1">
      <c r="A9" s="2">
        <v>2</v>
      </c>
      <c r="B9" s="124"/>
      <c r="C9" s="124"/>
      <c r="D9" s="124"/>
      <c r="E9" s="115"/>
      <c r="F9" s="116"/>
      <c r="G9" s="133">
        <f aca="true" t="shared" si="1" ref="G9:G26">E9*F9</f>
        <v>0</v>
      </c>
      <c r="H9" s="134"/>
      <c r="I9" s="37" t="str">
        <f t="shared" si="0"/>
        <v> </v>
      </c>
      <c r="J9" s="37" t="str">
        <f>IF(H9&lt;&gt;0,IF(AND(H9&gt;='proje ve personel bilgileri'!$B$6,H9&lt;='proje ve personel bilgileri'!$B$7)," ","Stoktan Kullanılan Malzeme Miktarı Proje Destek Süresi Dışında Bir Tarihtir")," ")</f>
        <v> </v>
      </c>
    </row>
    <row r="10" spans="1:10" ht="15" customHeight="1">
      <c r="A10" s="2">
        <v>3</v>
      </c>
      <c r="B10" s="124"/>
      <c r="C10" s="124"/>
      <c r="D10" s="124"/>
      <c r="E10" s="115"/>
      <c r="F10" s="116"/>
      <c r="G10" s="133">
        <f t="shared" si="1"/>
        <v>0</v>
      </c>
      <c r="H10" s="134"/>
      <c r="I10" s="37" t="str">
        <f t="shared" si="0"/>
        <v> </v>
      </c>
      <c r="J10" s="37" t="str">
        <f>IF(H10&lt;&gt;0,IF(AND(H10&gt;='proje ve personel bilgileri'!$B$6,H10&lt;='proje ve personel bilgileri'!$B$7)," ","Stoktan Kullanılan Malzeme Miktarı Proje Destek Süresi Dışında Bir Tarihtir")," ")</f>
        <v> </v>
      </c>
    </row>
    <row r="11" spans="1:10" ht="15" customHeight="1">
      <c r="A11" s="2">
        <v>4</v>
      </c>
      <c r="B11" s="124"/>
      <c r="C11" s="124"/>
      <c r="D11" s="124"/>
      <c r="E11" s="115"/>
      <c r="F11" s="116"/>
      <c r="G11" s="133">
        <f t="shared" si="1"/>
        <v>0</v>
      </c>
      <c r="H11" s="134"/>
      <c r="I11" s="37" t="str">
        <f t="shared" si="0"/>
        <v> </v>
      </c>
      <c r="J11" s="37" t="str">
        <f>IF(H11&lt;&gt;0,IF(AND(H11&gt;='proje ve personel bilgileri'!$B$6,H11&lt;='proje ve personel bilgileri'!$B$7)," ","Stoktan Kullanılan Malzeme Miktarı Proje Destek Süresi Dışında Bir Tarihtir")," ")</f>
        <v> </v>
      </c>
    </row>
    <row r="12" spans="1:10" ht="15" customHeight="1">
      <c r="A12" s="2">
        <v>5</v>
      </c>
      <c r="B12" s="124"/>
      <c r="C12" s="124"/>
      <c r="D12" s="124"/>
      <c r="E12" s="115"/>
      <c r="F12" s="116"/>
      <c r="G12" s="133">
        <f t="shared" si="1"/>
        <v>0</v>
      </c>
      <c r="H12" s="134"/>
      <c r="I12" s="37" t="str">
        <f t="shared" si="0"/>
        <v> </v>
      </c>
      <c r="J12" s="37" t="str">
        <f>IF(H12&lt;&gt;0,IF(AND(H12&gt;='proje ve personel bilgileri'!$B$6,H12&lt;='proje ve personel bilgileri'!$B$7)," ","Stoktan Kullanılan Malzeme Miktarı Proje Destek Süresi Dışında Bir Tarihtir")," ")</f>
        <v> </v>
      </c>
    </row>
    <row r="13" spans="1:10" ht="15" customHeight="1">
      <c r="A13" s="2">
        <v>6</v>
      </c>
      <c r="B13" s="124"/>
      <c r="C13" s="124"/>
      <c r="D13" s="124"/>
      <c r="E13" s="115"/>
      <c r="F13" s="116"/>
      <c r="G13" s="133">
        <f t="shared" si="1"/>
        <v>0</v>
      </c>
      <c r="H13" s="134"/>
      <c r="I13" s="37" t="str">
        <f t="shared" si="0"/>
        <v> </v>
      </c>
      <c r="J13" s="37" t="str">
        <f>IF(H13&lt;&gt;0,IF(AND(H13&gt;='proje ve personel bilgileri'!$B$6,H13&lt;='proje ve personel bilgileri'!$B$7)," ","Stoktan Kullanılan Malzeme Miktarı Proje Destek Süresi Dışında Bir Tarihtir")," ")</f>
        <v> </v>
      </c>
    </row>
    <row r="14" spans="1:10" ht="15" customHeight="1">
      <c r="A14" s="2">
        <v>7</v>
      </c>
      <c r="B14" s="124"/>
      <c r="C14" s="124"/>
      <c r="D14" s="124"/>
      <c r="E14" s="115"/>
      <c r="F14" s="116"/>
      <c r="G14" s="133">
        <f t="shared" si="1"/>
        <v>0</v>
      </c>
      <c r="H14" s="134"/>
      <c r="I14" s="37" t="str">
        <f t="shared" si="0"/>
        <v> </v>
      </c>
      <c r="J14" s="37" t="str">
        <f>IF(H14&lt;&gt;0,IF(AND(H14&gt;='proje ve personel bilgileri'!$B$6,H14&lt;='proje ve personel bilgileri'!$B$7)," ","Stoktan Kullanılan Malzeme Miktarı Proje Destek Süresi Dışında Bir Tarihtir")," ")</f>
        <v> </v>
      </c>
    </row>
    <row r="15" spans="1:10" ht="15" customHeight="1">
      <c r="A15" s="2">
        <v>8</v>
      </c>
      <c r="B15" s="124"/>
      <c r="C15" s="124"/>
      <c r="D15" s="124"/>
      <c r="E15" s="115"/>
      <c r="F15" s="116"/>
      <c r="G15" s="133">
        <f t="shared" si="1"/>
        <v>0</v>
      </c>
      <c r="H15" s="134"/>
      <c r="I15" s="37" t="str">
        <f t="shared" si="0"/>
        <v> </v>
      </c>
      <c r="J15" s="37" t="str">
        <f>IF(H15&lt;&gt;0,IF(AND(H15&gt;='proje ve personel bilgileri'!$B$6,H15&lt;='proje ve personel bilgileri'!$B$7)," ","Stoktan Kullanılan Malzeme Miktarı Proje Destek Süresi Dışında Bir Tarihtir")," ")</f>
        <v> </v>
      </c>
    </row>
    <row r="16" spans="1:10" ht="15" customHeight="1">
      <c r="A16" s="2">
        <v>9</v>
      </c>
      <c r="B16" s="124"/>
      <c r="C16" s="124"/>
      <c r="D16" s="124"/>
      <c r="E16" s="115"/>
      <c r="F16" s="116"/>
      <c r="G16" s="133">
        <f t="shared" si="1"/>
        <v>0</v>
      </c>
      <c r="H16" s="134"/>
      <c r="I16" s="37" t="str">
        <f t="shared" si="0"/>
        <v> </v>
      </c>
      <c r="J16" s="37" t="str">
        <f>IF(H16&lt;&gt;0,IF(AND(H16&gt;='proje ve personel bilgileri'!$B$6,H16&lt;='proje ve personel bilgileri'!$B$7)," ","Stoktan Kullanılan Malzeme Miktarı Proje Destek Süresi Dışında Bir Tarihtir")," ")</f>
        <v> </v>
      </c>
    </row>
    <row r="17" spans="1:10" ht="15" customHeight="1">
      <c r="A17" s="2">
        <v>10</v>
      </c>
      <c r="B17" s="124"/>
      <c r="C17" s="124"/>
      <c r="D17" s="124"/>
      <c r="E17" s="115"/>
      <c r="F17" s="116"/>
      <c r="G17" s="133">
        <f t="shared" si="1"/>
        <v>0</v>
      </c>
      <c r="H17" s="134"/>
      <c r="I17" s="37" t="str">
        <f t="shared" si="0"/>
        <v> </v>
      </c>
      <c r="J17" s="37" t="str">
        <f>IF(H17&lt;&gt;0,IF(AND(H17&gt;='proje ve personel bilgileri'!$B$6,H17&lt;='proje ve personel bilgileri'!$B$7)," ","Stoktan Kullanılan Malzeme Miktarı Proje Destek Süresi Dışında Bir Tarihtir")," ")</f>
        <v> </v>
      </c>
    </row>
    <row r="18" spans="1:10" ht="15" customHeight="1">
      <c r="A18" s="2">
        <v>11</v>
      </c>
      <c r="B18" s="124"/>
      <c r="C18" s="124"/>
      <c r="D18" s="124"/>
      <c r="E18" s="115"/>
      <c r="F18" s="116"/>
      <c r="G18" s="133">
        <f t="shared" si="1"/>
        <v>0</v>
      </c>
      <c r="H18" s="134"/>
      <c r="I18" s="37" t="str">
        <f t="shared" si="0"/>
        <v> </v>
      </c>
      <c r="J18" s="37" t="str">
        <f>IF(H18&lt;&gt;0,IF(AND(H18&gt;='proje ve personel bilgileri'!$B$6,H18&lt;='proje ve personel bilgileri'!$B$7)," ","Stoktan Kullanılan Malzeme Miktarı Proje Destek Süresi Dışında Bir Tarihtir")," ")</f>
        <v> </v>
      </c>
    </row>
    <row r="19" spans="1:10" ht="15" customHeight="1">
      <c r="A19" s="2">
        <v>12</v>
      </c>
      <c r="B19" s="124"/>
      <c r="C19" s="124"/>
      <c r="D19" s="124"/>
      <c r="E19" s="115"/>
      <c r="F19" s="116"/>
      <c r="G19" s="133">
        <f t="shared" si="1"/>
        <v>0</v>
      </c>
      <c r="H19" s="134"/>
      <c r="I19" s="37" t="str">
        <f t="shared" si="0"/>
        <v> </v>
      </c>
      <c r="J19" s="37" t="str">
        <f>IF(H19&lt;&gt;0,IF(AND(H19&gt;='proje ve personel bilgileri'!$B$6,H19&lt;='proje ve personel bilgileri'!$B$7)," ","Stoktan Kullanılan Malzeme Miktarı Proje Destek Süresi Dışında Bir Tarihtir")," ")</f>
        <v> </v>
      </c>
    </row>
    <row r="20" spans="1:10" ht="15" customHeight="1">
      <c r="A20" s="2">
        <v>13</v>
      </c>
      <c r="B20" s="124"/>
      <c r="C20" s="124"/>
      <c r="D20" s="124"/>
      <c r="E20" s="115"/>
      <c r="F20" s="116"/>
      <c r="G20" s="133">
        <f t="shared" si="1"/>
        <v>0</v>
      </c>
      <c r="H20" s="134"/>
      <c r="I20" s="37" t="str">
        <f t="shared" si="0"/>
        <v> </v>
      </c>
      <c r="J20" s="37" t="str">
        <f>IF(H20&lt;&gt;0,IF(AND(H20&gt;='proje ve personel bilgileri'!$B$6,H20&lt;='proje ve personel bilgileri'!$B$7)," ","Stoktan Kullanılan Malzeme Miktarı Proje Destek Süresi Dışında Bir Tarihtir")," ")</f>
        <v> </v>
      </c>
    </row>
    <row r="21" spans="1:10" ht="15" customHeight="1">
      <c r="A21" s="2">
        <v>14</v>
      </c>
      <c r="B21" s="124"/>
      <c r="C21" s="124"/>
      <c r="D21" s="124"/>
      <c r="E21" s="115"/>
      <c r="F21" s="116"/>
      <c r="G21" s="133">
        <f t="shared" si="1"/>
        <v>0</v>
      </c>
      <c r="H21" s="134"/>
      <c r="I21" s="37" t="str">
        <f t="shared" si="0"/>
        <v> </v>
      </c>
      <c r="J21" s="37" t="str">
        <f>IF(H21&lt;&gt;0,IF(AND(H21&gt;='proje ve personel bilgileri'!$B$6,H21&lt;='proje ve personel bilgileri'!$B$7)," ","Stoktan Kullanılan Malzeme Miktarı Proje Destek Süresi Dışında Bir Tarihtir")," ")</f>
        <v> </v>
      </c>
    </row>
    <row r="22" spans="1:10" ht="15" customHeight="1">
      <c r="A22" s="2">
        <v>15</v>
      </c>
      <c r="B22" s="124"/>
      <c r="C22" s="124"/>
      <c r="D22" s="124"/>
      <c r="E22" s="115"/>
      <c r="F22" s="116"/>
      <c r="G22" s="133">
        <f t="shared" si="1"/>
        <v>0</v>
      </c>
      <c r="H22" s="134"/>
      <c r="I22" s="37" t="str">
        <f t="shared" si="0"/>
        <v> </v>
      </c>
      <c r="J22" s="37" t="str">
        <f>IF(H22&lt;&gt;0,IF(AND(H22&gt;='proje ve personel bilgileri'!$B$6,H22&lt;='proje ve personel bilgileri'!$B$7)," ","Stoktan Kullanılan Malzeme Miktarı Proje Destek Süresi Dışında Bir Tarihtir")," ")</f>
        <v> </v>
      </c>
    </row>
    <row r="23" spans="1:10" ht="15" customHeight="1">
      <c r="A23" s="2">
        <v>16</v>
      </c>
      <c r="B23" s="124"/>
      <c r="C23" s="124"/>
      <c r="D23" s="124"/>
      <c r="E23" s="115"/>
      <c r="F23" s="116"/>
      <c r="G23" s="133">
        <f t="shared" si="1"/>
        <v>0</v>
      </c>
      <c r="H23" s="134"/>
      <c r="I23" s="37" t="str">
        <f t="shared" si="0"/>
        <v> </v>
      </c>
      <c r="J23" s="37" t="str">
        <f>IF(H23&lt;&gt;0,IF(AND(H23&gt;='proje ve personel bilgileri'!$B$6,H23&lt;='proje ve personel bilgileri'!$B$7)," ","Stoktan Kullanılan Malzeme Miktarı Proje Destek Süresi Dışında Bir Tarihtir")," ")</f>
        <v> </v>
      </c>
    </row>
    <row r="24" spans="1:10" ht="15" customHeight="1">
      <c r="A24" s="2">
        <v>17</v>
      </c>
      <c r="B24" s="124"/>
      <c r="C24" s="124"/>
      <c r="D24" s="124"/>
      <c r="E24" s="115"/>
      <c r="F24" s="116"/>
      <c r="G24" s="133">
        <f t="shared" si="1"/>
        <v>0</v>
      </c>
      <c r="H24" s="134"/>
      <c r="I24" s="37" t="str">
        <f t="shared" si="0"/>
        <v> </v>
      </c>
      <c r="J24" s="37" t="str">
        <f>IF(H24&lt;&gt;0,IF(AND(H24&gt;='proje ve personel bilgileri'!$B$6,H24&lt;='proje ve personel bilgileri'!$B$7)," ","Stoktan Kullanılan Malzeme Miktarı Proje Destek Süresi Dışında Bir Tarihtir")," ")</f>
        <v> </v>
      </c>
    </row>
    <row r="25" spans="1:10" ht="15" customHeight="1">
      <c r="A25" s="2">
        <v>18</v>
      </c>
      <c r="B25" s="124"/>
      <c r="C25" s="124"/>
      <c r="D25" s="124"/>
      <c r="E25" s="115"/>
      <c r="F25" s="116"/>
      <c r="G25" s="133">
        <f t="shared" si="1"/>
        <v>0</v>
      </c>
      <c r="H25" s="134"/>
      <c r="I25" s="37" t="str">
        <f t="shared" si="0"/>
        <v> </v>
      </c>
      <c r="J25" s="37" t="str">
        <f>IF(H25&lt;&gt;0,IF(AND(H25&gt;='proje ve personel bilgileri'!$B$6,H25&lt;='proje ve personel bilgileri'!$B$7)," ","Stoktan Kullanılan Malzeme Miktarı Proje Destek Süresi Dışında Bir Tarihtir")," ")</f>
        <v> </v>
      </c>
    </row>
    <row r="26" spans="1:10" ht="15.75" customHeight="1">
      <c r="A26" s="75">
        <v>19</v>
      </c>
      <c r="B26" s="127"/>
      <c r="C26" s="127"/>
      <c r="D26" s="127"/>
      <c r="E26" s="118"/>
      <c r="F26" s="119"/>
      <c r="G26" s="135">
        <f t="shared" si="1"/>
        <v>0</v>
      </c>
      <c r="H26" s="136"/>
      <c r="I26" s="37" t="str">
        <f t="shared" si="0"/>
        <v> </v>
      </c>
      <c r="J26" s="37" t="str">
        <f>IF(H26&lt;&gt;0,IF(AND(H26&gt;='proje ve personel bilgileri'!$B$6,H26&lt;='proje ve personel bilgileri'!$B$7)," ","Stoktan Kullanılan Malzeme Miktarı Proje Destek Süresi Dışında Bir Tarihtir")," ")</f>
        <v> </v>
      </c>
    </row>
    <row r="27" spans="1:8" ht="19.5" customHeight="1">
      <c r="A27" s="44"/>
      <c r="B27" s="488"/>
      <c r="C27" s="488"/>
      <c r="D27" s="82"/>
      <c r="E27" s="489" t="s">
        <v>194</v>
      </c>
      <c r="F27" s="490"/>
      <c r="G27" s="85">
        <f>SUM(G8:G26)</f>
        <v>0</v>
      </c>
      <c r="H27" s="45"/>
    </row>
    <row r="28" ht="15" customHeight="1">
      <c r="A28" s="46" t="s">
        <v>195</v>
      </c>
    </row>
    <row r="29" spans="1:10" ht="24" customHeight="1">
      <c r="A29" s="491" t="s">
        <v>196</v>
      </c>
      <c r="B29" s="491"/>
      <c r="C29" s="491"/>
      <c r="D29" s="491"/>
      <c r="E29" s="491"/>
      <c r="F29" s="491"/>
      <c r="G29" s="491"/>
      <c r="H29" s="491"/>
      <c r="I29" s="491"/>
      <c r="J29" s="491"/>
    </row>
    <row r="30" spans="1:8" ht="18.75" customHeight="1">
      <c r="A30" s="76"/>
      <c r="B30" s="76"/>
      <c r="C30" s="76"/>
      <c r="D30" s="76"/>
      <c r="E30" s="76"/>
      <c r="F30" s="76"/>
      <c r="G30" s="76"/>
      <c r="H30" s="76"/>
    </row>
    <row r="31" spans="2:7" ht="15" customHeight="1">
      <c r="B31" s="487" t="s">
        <v>197</v>
      </c>
      <c r="C31" s="487"/>
      <c r="D31" s="487"/>
      <c r="E31" s="487"/>
      <c r="F31" s="487"/>
      <c r="G31" s="487"/>
    </row>
    <row r="33" spans="1:8" ht="15.75" customHeight="1">
      <c r="A33" s="324" t="s">
        <v>186</v>
      </c>
      <c r="B33" s="324"/>
      <c r="C33" s="324"/>
      <c r="D33" s="324"/>
      <c r="E33" s="324"/>
      <c r="F33" s="324"/>
      <c r="G33" s="324"/>
      <c r="H33" s="324"/>
    </row>
    <row r="34" spans="1:8" ht="15" customHeight="1">
      <c r="A34" s="66"/>
      <c r="B34" s="66"/>
      <c r="C34" s="72">
        <f>'proje ve personel bilgileri'!$B$11</f>
        <v>1</v>
      </c>
      <c r="D34" s="163" t="s">
        <v>235</v>
      </c>
      <c r="E34" s="66"/>
      <c r="F34" s="66"/>
      <c r="G34" s="66"/>
      <c r="H34" s="66"/>
    </row>
    <row r="35" ht="18.75" customHeight="1">
      <c r="G35" s="41" t="s">
        <v>187</v>
      </c>
    </row>
    <row r="36" spans="1:8" ht="30.75" customHeight="1">
      <c r="A36" s="42" t="s">
        <v>2</v>
      </c>
      <c r="B36" s="351">
        <f>'proje ve personel bilgileri'!B2</f>
        <v>0</v>
      </c>
      <c r="C36" s="352"/>
      <c r="D36" s="352"/>
      <c r="E36" s="352"/>
      <c r="F36" s="352"/>
      <c r="G36" s="352"/>
      <c r="H36" s="353"/>
    </row>
    <row r="37" spans="1:8" ht="30.75" customHeight="1">
      <c r="A37" s="43" t="s">
        <v>3</v>
      </c>
      <c r="B37" s="329">
        <f>'proje ve personel bilgileri'!B3</f>
        <v>0</v>
      </c>
      <c r="C37" s="330"/>
      <c r="D37" s="330"/>
      <c r="E37" s="330"/>
      <c r="F37" s="330"/>
      <c r="G37" s="330"/>
      <c r="H37" s="331"/>
    </row>
    <row r="38" spans="1:8" ht="45" customHeight="1">
      <c r="A38" s="313" t="s">
        <v>51</v>
      </c>
      <c r="B38" s="80" t="s">
        <v>188</v>
      </c>
      <c r="C38" s="313" t="s">
        <v>181</v>
      </c>
      <c r="D38" s="313" t="s">
        <v>189</v>
      </c>
      <c r="E38" s="313" t="s">
        <v>190</v>
      </c>
      <c r="F38" s="313" t="s">
        <v>191</v>
      </c>
      <c r="G38" s="74" t="s">
        <v>135</v>
      </c>
      <c r="H38" s="313" t="s">
        <v>192</v>
      </c>
    </row>
    <row r="39" spans="1:8" ht="30.75" customHeight="1">
      <c r="A39" s="312"/>
      <c r="B39" s="80" t="s">
        <v>193</v>
      </c>
      <c r="C39" s="312"/>
      <c r="D39" s="482"/>
      <c r="E39" s="312"/>
      <c r="F39" s="312"/>
      <c r="G39" s="74" t="s">
        <v>62</v>
      </c>
      <c r="H39" s="312"/>
    </row>
    <row r="40" spans="1:10" ht="15.75" customHeight="1">
      <c r="A40" s="1">
        <v>20</v>
      </c>
      <c r="B40" s="121"/>
      <c r="C40" s="121"/>
      <c r="D40" s="121"/>
      <c r="E40" s="112"/>
      <c r="F40" s="113"/>
      <c r="G40" s="131">
        <f aca="true" t="shared" si="2" ref="G40:G58">E40*F40</f>
        <v>0</v>
      </c>
      <c r="H40" s="132"/>
      <c r="I40" s="37" t="str">
        <f aca="true" t="shared" si="3" ref="I40:I58">IF(G40&lt;&gt;0,(IF(H40=0,"Tarih Zorunlu Alandır"," "))," ")</f>
        <v> </v>
      </c>
      <c r="J40" s="37" t="str">
        <f>IF(H40&lt;&gt;0,IF(AND(H40&gt;='proje ve personel bilgileri'!$B$6,H40&lt;='proje ve personel bilgileri'!$B$7)," ","Stoktan Kullanılan Malzeme Miktarı Proje Destek Süresi Dışında Bir Tarihtir")," ")</f>
        <v> </v>
      </c>
    </row>
    <row r="41" spans="1:10" ht="15.75" customHeight="1">
      <c r="A41" s="2">
        <v>21</v>
      </c>
      <c r="B41" s="124"/>
      <c r="C41" s="124"/>
      <c r="D41" s="124"/>
      <c r="E41" s="115"/>
      <c r="F41" s="116"/>
      <c r="G41" s="131">
        <f t="shared" si="2"/>
        <v>0</v>
      </c>
      <c r="H41" s="134"/>
      <c r="I41" s="37" t="str">
        <f t="shared" si="3"/>
        <v> </v>
      </c>
      <c r="J41" s="37" t="str">
        <f>IF(H41&lt;&gt;0,IF(AND(H41&gt;='proje ve personel bilgileri'!$B$6,H41&lt;='proje ve personel bilgileri'!$B$7)," ","Stoktan Kullanılan Malzeme Miktarı Proje Destek Süresi Dışında Bir Tarihtir")," ")</f>
        <v> </v>
      </c>
    </row>
    <row r="42" spans="1:10" ht="15.75" customHeight="1">
      <c r="A42" s="1">
        <v>22</v>
      </c>
      <c r="B42" s="124"/>
      <c r="C42" s="124"/>
      <c r="D42" s="124"/>
      <c r="E42" s="115"/>
      <c r="F42" s="116"/>
      <c r="G42" s="131">
        <f t="shared" si="2"/>
        <v>0</v>
      </c>
      <c r="H42" s="134"/>
      <c r="I42" s="37" t="str">
        <f t="shared" si="3"/>
        <v> </v>
      </c>
      <c r="J42" s="37" t="str">
        <f>IF(H42&lt;&gt;0,IF(AND(H42&gt;='proje ve personel bilgileri'!$B$6,H42&lt;='proje ve personel bilgileri'!$B$7)," ","Stoktan Kullanılan Malzeme Miktarı Proje Destek Süresi Dışında Bir Tarihtir")," ")</f>
        <v> </v>
      </c>
    </row>
    <row r="43" spans="1:10" ht="15.75" customHeight="1">
      <c r="A43" s="2">
        <v>23</v>
      </c>
      <c r="B43" s="124"/>
      <c r="C43" s="124"/>
      <c r="D43" s="124"/>
      <c r="E43" s="115"/>
      <c r="F43" s="116"/>
      <c r="G43" s="131">
        <f t="shared" si="2"/>
        <v>0</v>
      </c>
      <c r="H43" s="134"/>
      <c r="I43" s="37" t="str">
        <f t="shared" si="3"/>
        <v> </v>
      </c>
      <c r="J43" s="37" t="str">
        <f>IF(H43&lt;&gt;0,IF(AND(H43&gt;='proje ve personel bilgileri'!$B$6,H43&lt;='proje ve personel bilgileri'!$B$7)," ","Stoktan Kullanılan Malzeme Miktarı Proje Destek Süresi Dışında Bir Tarihtir")," ")</f>
        <v> </v>
      </c>
    </row>
    <row r="44" spans="1:10" ht="15.75" customHeight="1">
      <c r="A44" s="1">
        <v>24</v>
      </c>
      <c r="B44" s="124"/>
      <c r="C44" s="124"/>
      <c r="D44" s="124"/>
      <c r="E44" s="115"/>
      <c r="F44" s="116"/>
      <c r="G44" s="131">
        <f t="shared" si="2"/>
        <v>0</v>
      </c>
      <c r="H44" s="134"/>
      <c r="I44" s="37" t="str">
        <f t="shared" si="3"/>
        <v> </v>
      </c>
      <c r="J44" s="37" t="str">
        <f>IF(H44&lt;&gt;0,IF(AND(H44&gt;='proje ve personel bilgileri'!$B$6,H44&lt;='proje ve personel bilgileri'!$B$7)," ","Stoktan Kullanılan Malzeme Miktarı Proje Destek Süresi Dışında Bir Tarihtir")," ")</f>
        <v> </v>
      </c>
    </row>
    <row r="45" spans="1:10" ht="15.75" customHeight="1">
      <c r="A45" s="2">
        <v>25</v>
      </c>
      <c r="B45" s="124"/>
      <c r="C45" s="124"/>
      <c r="D45" s="124"/>
      <c r="E45" s="115"/>
      <c r="F45" s="116"/>
      <c r="G45" s="131">
        <f t="shared" si="2"/>
        <v>0</v>
      </c>
      <c r="H45" s="134"/>
      <c r="I45" s="37" t="str">
        <f t="shared" si="3"/>
        <v> </v>
      </c>
      <c r="J45" s="37" t="str">
        <f>IF(H45&lt;&gt;0,IF(AND(H45&gt;='proje ve personel bilgileri'!$B$6,H45&lt;='proje ve personel bilgileri'!$B$7)," ","Stoktan Kullanılan Malzeme Miktarı Proje Destek Süresi Dışında Bir Tarihtir")," ")</f>
        <v> </v>
      </c>
    </row>
    <row r="46" spans="1:10" ht="15.75" customHeight="1">
      <c r="A46" s="1">
        <v>26</v>
      </c>
      <c r="B46" s="124"/>
      <c r="C46" s="124"/>
      <c r="D46" s="124"/>
      <c r="E46" s="115"/>
      <c r="F46" s="116"/>
      <c r="G46" s="131">
        <f t="shared" si="2"/>
        <v>0</v>
      </c>
      <c r="H46" s="134"/>
      <c r="I46" s="37" t="str">
        <f t="shared" si="3"/>
        <v> </v>
      </c>
      <c r="J46" s="37" t="str">
        <f>IF(H46&lt;&gt;0,IF(AND(H46&gt;='proje ve personel bilgileri'!$B$6,H46&lt;='proje ve personel bilgileri'!$B$7)," ","Stoktan Kullanılan Malzeme Miktarı Proje Destek Süresi Dışında Bir Tarihtir")," ")</f>
        <v> </v>
      </c>
    </row>
    <row r="47" spans="1:10" ht="15.75" customHeight="1">
      <c r="A47" s="2">
        <v>27</v>
      </c>
      <c r="B47" s="124"/>
      <c r="C47" s="124"/>
      <c r="D47" s="124"/>
      <c r="E47" s="115"/>
      <c r="F47" s="116"/>
      <c r="G47" s="131">
        <f t="shared" si="2"/>
        <v>0</v>
      </c>
      <c r="H47" s="134"/>
      <c r="I47" s="37" t="str">
        <f t="shared" si="3"/>
        <v> </v>
      </c>
      <c r="J47" s="37" t="str">
        <f>IF(H47&lt;&gt;0,IF(AND(H47&gt;='proje ve personel bilgileri'!$B$6,H47&lt;='proje ve personel bilgileri'!$B$7)," ","Stoktan Kullanılan Malzeme Miktarı Proje Destek Süresi Dışında Bir Tarihtir")," ")</f>
        <v> </v>
      </c>
    </row>
    <row r="48" spans="1:10" ht="15.75" customHeight="1">
      <c r="A48" s="1">
        <v>28</v>
      </c>
      <c r="B48" s="124"/>
      <c r="C48" s="124"/>
      <c r="D48" s="124"/>
      <c r="E48" s="115"/>
      <c r="F48" s="116"/>
      <c r="G48" s="131">
        <f t="shared" si="2"/>
        <v>0</v>
      </c>
      <c r="H48" s="134"/>
      <c r="I48" s="37" t="str">
        <f t="shared" si="3"/>
        <v> </v>
      </c>
      <c r="J48" s="37" t="str">
        <f>IF(H48&lt;&gt;0,IF(AND(H48&gt;='proje ve personel bilgileri'!$B$6,H48&lt;='proje ve personel bilgileri'!$B$7)," ","Stoktan Kullanılan Malzeme Miktarı Proje Destek Süresi Dışında Bir Tarihtir")," ")</f>
        <v> </v>
      </c>
    </row>
    <row r="49" spans="1:10" ht="15.75" customHeight="1">
      <c r="A49" s="2">
        <v>29</v>
      </c>
      <c r="B49" s="124"/>
      <c r="C49" s="124"/>
      <c r="D49" s="124"/>
      <c r="E49" s="115"/>
      <c r="F49" s="116"/>
      <c r="G49" s="131">
        <f t="shared" si="2"/>
        <v>0</v>
      </c>
      <c r="H49" s="134"/>
      <c r="I49" s="37" t="str">
        <f t="shared" si="3"/>
        <v> </v>
      </c>
      <c r="J49" s="37" t="str">
        <f>IF(H49&lt;&gt;0,IF(AND(H49&gt;='proje ve personel bilgileri'!$B$6,H49&lt;='proje ve personel bilgileri'!$B$7)," ","Stoktan Kullanılan Malzeme Miktarı Proje Destek Süresi Dışında Bir Tarihtir")," ")</f>
        <v> </v>
      </c>
    </row>
    <row r="50" spans="1:10" ht="15.75" customHeight="1">
      <c r="A50" s="1">
        <v>30</v>
      </c>
      <c r="B50" s="124"/>
      <c r="C50" s="124"/>
      <c r="D50" s="124"/>
      <c r="E50" s="115"/>
      <c r="F50" s="116"/>
      <c r="G50" s="131">
        <f t="shared" si="2"/>
        <v>0</v>
      </c>
      <c r="H50" s="134"/>
      <c r="I50" s="37" t="str">
        <f t="shared" si="3"/>
        <v> </v>
      </c>
      <c r="J50" s="37" t="str">
        <f>IF(H50&lt;&gt;0,IF(AND(H50&gt;='proje ve personel bilgileri'!$B$6,H50&lt;='proje ve personel bilgileri'!$B$7)," ","Stoktan Kullanılan Malzeme Miktarı Proje Destek Süresi Dışında Bir Tarihtir")," ")</f>
        <v> </v>
      </c>
    </row>
    <row r="51" spans="1:10" ht="15.75" customHeight="1">
      <c r="A51" s="2">
        <v>31</v>
      </c>
      <c r="B51" s="124"/>
      <c r="C51" s="124"/>
      <c r="D51" s="124"/>
      <c r="E51" s="115"/>
      <c r="F51" s="116"/>
      <c r="G51" s="131">
        <f t="shared" si="2"/>
        <v>0</v>
      </c>
      <c r="H51" s="134"/>
      <c r="I51" s="37" t="str">
        <f t="shared" si="3"/>
        <v> </v>
      </c>
      <c r="J51" s="37" t="str">
        <f>IF(H51&lt;&gt;0,IF(AND(H51&gt;='proje ve personel bilgileri'!$B$6,H51&lt;='proje ve personel bilgileri'!$B$7)," ","Stoktan Kullanılan Malzeme Miktarı Proje Destek Süresi Dışında Bir Tarihtir")," ")</f>
        <v> </v>
      </c>
    </row>
    <row r="52" spans="1:10" ht="15.75" customHeight="1">
      <c r="A52" s="1">
        <v>32</v>
      </c>
      <c r="B52" s="124"/>
      <c r="C52" s="124"/>
      <c r="D52" s="124"/>
      <c r="E52" s="115"/>
      <c r="F52" s="116"/>
      <c r="G52" s="131">
        <f t="shared" si="2"/>
        <v>0</v>
      </c>
      <c r="H52" s="134"/>
      <c r="I52" s="37" t="str">
        <f t="shared" si="3"/>
        <v> </v>
      </c>
      <c r="J52" s="37" t="str">
        <f>IF(H52&lt;&gt;0,IF(AND(H52&gt;='proje ve personel bilgileri'!$B$6,H52&lt;='proje ve personel bilgileri'!$B$7)," ","Stoktan Kullanılan Malzeme Miktarı Proje Destek Süresi Dışında Bir Tarihtir")," ")</f>
        <v> </v>
      </c>
    </row>
    <row r="53" spans="1:10" ht="15.75" customHeight="1">
      <c r="A53" s="2">
        <v>33</v>
      </c>
      <c r="B53" s="124"/>
      <c r="C53" s="124"/>
      <c r="D53" s="124"/>
      <c r="E53" s="115"/>
      <c r="F53" s="116"/>
      <c r="G53" s="131">
        <f t="shared" si="2"/>
        <v>0</v>
      </c>
      <c r="H53" s="134"/>
      <c r="I53" s="37" t="str">
        <f t="shared" si="3"/>
        <v> </v>
      </c>
      <c r="J53" s="37" t="str">
        <f>IF(H53&lt;&gt;0,IF(AND(H53&gt;='proje ve personel bilgileri'!$B$6,H53&lt;='proje ve personel bilgileri'!$B$7)," ","Stoktan Kullanılan Malzeme Miktarı Proje Destek Süresi Dışında Bir Tarihtir")," ")</f>
        <v> </v>
      </c>
    </row>
    <row r="54" spans="1:10" ht="15.75" customHeight="1">
      <c r="A54" s="1">
        <v>34</v>
      </c>
      <c r="B54" s="124"/>
      <c r="C54" s="124"/>
      <c r="D54" s="124"/>
      <c r="E54" s="115"/>
      <c r="F54" s="116"/>
      <c r="G54" s="131">
        <f t="shared" si="2"/>
        <v>0</v>
      </c>
      <c r="H54" s="134"/>
      <c r="I54" s="37" t="str">
        <f t="shared" si="3"/>
        <v> </v>
      </c>
      <c r="J54" s="37" t="str">
        <f>IF(H54&lt;&gt;0,IF(AND(H54&gt;='proje ve personel bilgileri'!$B$6,H54&lt;='proje ve personel bilgileri'!$B$7)," ","Stoktan Kullanılan Malzeme Miktarı Proje Destek Süresi Dışında Bir Tarihtir")," ")</f>
        <v> </v>
      </c>
    </row>
    <row r="55" spans="1:10" ht="15.75" customHeight="1">
      <c r="A55" s="2">
        <v>35</v>
      </c>
      <c r="B55" s="124"/>
      <c r="C55" s="124"/>
      <c r="D55" s="124"/>
      <c r="E55" s="115"/>
      <c r="F55" s="116"/>
      <c r="G55" s="131">
        <f t="shared" si="2"/>
        <v>0</v>
      </c>
      <c r="H55" s="134"/>
      <c r="I55" s="37" t="str">
        <f t="shared" si="3"/>
        <v> </v>
      </c>
      <c r="J55" s="37" t="str">
        <f>IF(H55&lt;&gt;0,IF(AND(H55&gt;='proje ve personel bilgileri'!$B$6,H55&lt;='proje ve personel bilgileri'!$B$7)," ","Stoktan Kullanılan Malzeme Miktarı Proje Destek Süresi Dışında Bir Tarihtir")," ")</f>
        <v> </v>
      </c>
    </row>
    <row r="56" spans="1:10" ht="15.75" customHeight="1">
      <c r="A56" s="1">
        <v>36</v>
      </c>
      <c r="B56" s="124"/>
      <c r="C56" s="124"/>
      <c r="D56" s="124"/>
      <c r="E56" s="115"/>
      <c r="F56" s="116"/>
      <c r="G56" s="131">
        <f t="shared" si="2"/>
        <v>0</v>
      </c>
      <c r="H56" s="134"/>
      <c r="I56" s="37" t="str">
        <f t="shared" si="3"/>
        <v> </v>
      </c>
      <c r="J56" s="37" t="str">
        <f>IF(H56&lt;&gt;0,IF(AND(H56&gt;='proje ve personel bilgileri'!$B$6,H56&lt;='proje ve personel bilgileri'!$B$7)," ","Stoktan Kullanılan Malzeme Miktarı Proje Destek Süresi Dışında Bir Tarihtir")," ")</f>
        <v> </v>
      </c>
    </row>
    <row r="57" spans="1:10" ht="15.75" customHeight="1">
      <c r="A57" s="2">
        <v>37</v>
      </c>
      <c r="B57" s="137"/>
      <c r="C57" s="137"/>
      <c r="D57" s="137"/>
      <c r="E57" s="138"/>
      <c r="F57" s="139"/>
      <c r="G57" s="131">
        <f t="shared" si="2"/>
        <v>0</v>
      </c>
      <c r="H57" s="140"/>
      <c r="I57" s="37" t="str">
        <f t="shared" si="3"/>
        <v> </v>
      </c>
      <c r="J57" s="37" t="str">
        <f>IF(H57&lt;&gt;0,IF(AND(H57&gt;='proje ve personel bilgileri'!$B$6,H57&lt;='proje ve personel bilgileri'!$B$7)," ","Stoktan Kullanılan Malzeme Miktarı Proje Destek Süresi Dışında Bir Tarihtir")," ")</f>
        <v> </v>
      </c>
    </row>
    <row r="58" spans="1:10" ht="15.75" customHeight="1">
      <c r="A58" s="59">
        <v>38</v>
      </c>
      <c r="B58" s="127"/>
      <c r="C58" s="127"/>
      <c r="D58" s="127"/>
      <c r="E58" s="118"/>
      <c r="F58" s="119"/>
      <c r="G58" s="141">
        <f t="shared" si="2"/>
        <v>0</v>
      </c>
      <c r="H58" s="136"/>
      <c r="I58" s="37" t="str">
        <f t="shared" si="3"/>
        <v> </v>
      </c>
      <c r="J58" s="37" t="str">
        <f>IF(H58&lt;&gt;0,IF(AND(H58&gt;='proje ve personel bilgileri'!$B$6,H58&lt;='proje ve personel bilgileri'!$B$7)," ","Stoktan Kullanılan Malzeme Miktarı Proje Destek Süresi Dışında Bir Tarihtir")," ")</f>
        <v> </v>
      </c>
    </row>
    <row r="59" spans="1:8" ht="15.75" customHeight="1">
      <c r="A59" s="44"/>
      <c r="B59" s="488"/>
      <c r="C59" s="488"/>
      <c r="D59" s="82"/>
      <c r="E59" s="489" t="s">
        <v>194</v>
      </c>
      <c r="F59" s="490"/>
      <c r="G59" s="85">
        <f>SUM(G40:G58)+G27</f>
        <v>0</v>
      </c>
      <c r="H59" s="45"/>
    </row>
    <row r="60" ht="15" customHeight="1">
      <c r="A60" s="46" t="s">
        <v>195</v>
      </c>
    </row>
    <row r="61" spans="1:10" ht="25.5" customHeight="1">
      <c r="A61" s="491" t="s">
        <v>196</v>
      </c>
      <c r="B61" s="491"/>
      <c r="C61" s="491"/>
      <c r="D61" s="491"/>
      <c r="E61" s="491"/>
      <c r="F61" s="491"/>
      <c r="G61" s="491"/>
      <c r="H61" s="491"/>
      <c r="I61" s="491"/>
      <c r="J61" s="491"/>
    </row>
    <row r="62" spans="1:8" ht="15" customHeight="1">
      <c r="A62" s="76"/>
      <c r="B62" s="76"/>
      <c r="C62" s="76"/>
      <c r="D62" s="76"/>
      <c r="E62" s="76"/>
      <c r="F62" s="76"/>
      <c r="G62" s="76"/>
      <c r="H62" s="76"/>
    </row>
    <row r="63" spans="2:7" ht="15" customHeight="1">
      <c r="B63" s="487" t="s">
        <v>197</v>
      </c>
      <c r="C63" s="487"/>
      <c r="D63" s="487"/>
      <c r="E63" s="487"/>
      <c r="F63" s="487"/>
      <c r="G63" s="487"/>
    </row>
    <row r="64" spans="1:8" ht="15.75" customHeight="1">
      <c r="A64" s="324" t="s">
        <v>186</v>
      </c>
      <c r="B64" s="324"/>
      <c r="C64" s="324"/>
      <c r="D64" s="324"/>
      <c r="E64" s="324"/>
      <c r="F64" s="324"/>
      <c r="G64" s="324"/>
      <c r="H64" s="324"/>
    </row>
    <row r="65" spans="1:8" ht="15" customHeight="1">
      <c r="A65" s="66"/>
      <c r="B65" s="66"/>
      <c r="C65" s="72">
        <f>'proje ve personel bilgileri'!$B$11</f>
        <v>1</v>
      </c>
      <c r="D65" s="163" t="s">
        <v>235</v>
      </c>
      <c r="E65" s="66"/>
      <c r="F65" s="66"/>
      <c r="G65" s="66"/>
      <c r="H65" s="66"/>
    </row>
    <row r="66" ht="18.75" customHeight="1">
      <c r="G66" s="41" t="s">
        <v>187</v>
      </c>
    </row>
    <row r="67" spans="1:8" ht="30.75" customHeight="1">
      <c r="A67" s="42" t="s">
        <v>2</v>
      </c>
      <c r="B67" s="351">
        <f>'proje ve personel bilgileri'!B2</f>
        <v>0</v>
      </c>
      <c r="C67" s="352"/>
      <c r="D67" s="352"/>
      <c r="E67" s="352"/>
      <c r="F67" s="352"/>
      <c r="G67" s="352"/>
      <c r="H67" s="353"/>
    </row>
    <row r="68" spans="1:8" ht="30.75" customHeight="1">
      <c r="A68" s="43" t="s">
        <v>3</v>
      </c>
      <c r="B68" s="329">
        <f>'proje ve personel bilgileri'!B3</f>
        <v>0</v>
      </c>
      <c r="C68" s="330"/>
      <c r="D68" s="330"/>
      <c r="E68" s="330"/>
      <c r="F68" s="330"/>
      <c r="G68" s="330"/>
      <c r="H68" s="331"/>
    </row>
    <row r="69" spans="1:8" ht="45" customHeight="1">
      <c r="A69" s="313" t="s">
        <v>51</v>
      </c>
      <c r="B69" s="80" t="s">
        <v>188</v>
      </c>
      <c r="C69" s="313" t="s">
        <v>181</v>
      </c>
      <c r="D69" s="313" t="s">
        <v>189</v>
      </c>
      <c r="E69" s="313" t="s">
        <v>190</v>
      </c>
      <c r="F69" s="313" t="s">
        <v>191</v>
      </c>
      <c r="G69" s="74" t="s">
        <v>135</v>
      </c>
      <c r="H69" s="313" t="s">
        <v>192</v>
      </c>
    </row>
    <row r="70" spans="1:8" ht="30.75" customHeight="1">
      <c r="A70" s="312"/>
      <c r="B70" s="80" t="s">
        <v>193</v>
      </c>
      <c r="C70" s="312"/>
      <c r="D70" s="482"/>
      <c r="E70" s="312"/>
      <c r="F70" s="312"/>
      <c r="G70" s="74" t="s">
        <v>62</v>
      </c>
      <c r="H70" s="312"/>
    </row>
    <row r="71" spans="1:10" ht="15.75" customHeight="1">
      <c r="A71" s="1">
        <v>39</v>
      </c>
      <c r="B71" s="121"/>
      <c r="C71" s="121"/>
      <c r="D71" s="121"/>
      <c r="E71" s="112"/>
      <c r="F71" s="113"/>
      <c r="G71" s="131">
        <f aca="true" t="shared" si="4" ref="G71:G89">E71*F71</f>
        <v>0</v>
      </c>
      <c r="H71" s="132"/>
      <c r="I71" s="37" t="str">
        <f aca="true" t="shared" si="5" ref="I71:I89">IF(G71&lt;&gt;0,(IF(H71=0,"Tarih Zorunlu Alandır"," "))," ")</f>
        <v> </v>
      </c>
      <c r="J71" s="37" t="str">
        <f>IF(H71&lt;&gt;0,IF(AND(H71&gt;='proje ve personel bilgileri'!$B$6,H71&lt;='proje ve personel bilgileri'!$B$7)," ","Stoktan Kullanılan Malzeme Miktarı Proje Destek Süresi Dışında Bir Tarihtir")," ")</f>
        <v> </v>
      </c>
    </row>
    <row r="72" spans="1:10" ht="15.75" customHeight="1">
      <c r="A72" s="2">
        <v>40</v>
      </c>
      <c r="B72" s="124"/>
      <c r="C72" s="124"/>
      <c r="D72" s="124"/>
      <c r="E72" s="115"/>
      <c r="F72" s="116"/>
      <c r="G72" s="131">
        <f t="shared" si="4"/>
        <v>0</v>
      </c>
      <c r="H72" s="134"/>
      <c r="I72" s="37" t="str">
        <f t="shared" si="5"/>
        <v> </v>
      </c>
      <c r="J72" s="37" t="str">
        <f>IF(H72&lt;&gt;0,IF(AND(H72&gt;='proje ve personel bilgileri'!$B$6,H72&lt;='proje ve personel bilgileri'!$B$7)," ","Stoktan Kullanılan Malzeme Miktarı Proje Destek Süresi Dışında Bir Tarihtir")," ")</f>
        <v> </v>
      </c>
    </row>
    <row r="73" spans="1:10" ht="15.75" customHeight="1">
      <c r="A73" s="1">
        <v>41</v>
      </c>
      <c r="B73" s="124"/>
      <c r="C73" s="124"/>
      <c r="D73" s="124"/>
      <c r="E73" s="115"/>
      <c r="F73" s="116"/>
      <c r="G73" s="131">
        <f t="shared" si="4"/>
        <v>0</v>
      </c>
      <c r="H73" s="134"/>
      <c r="I73" s="37" t="str">
        <f t="shared" si="5"/>
        <v> </v>
      </c>
      <c r="J73" s="37" t="str">
        <f>IF(H73&lt;&gt;0,IF(AND(H73&gt;='proje ve personel bilgileri'!$B$6,H73&lt;='proje ve personel bilgileri'!$B$7)," ","Stoktan Kullanılan Malzeme Miktarı Proje Destek Süresi Dışında Bir Tarihtir")," ")</f>
        <v> </v>
      </c>
    </row>
    <row r="74" spans="1:10" ht="15.75" customHeight="1">
      <c r="A74" s="2">
        <v>42</v>
      </c>
      <c r="B74" s="124"/>
      <c r="C74" s="124"/>
      <c r="D74" s="124"/>
      <c r="E74" s="115"/>
      <c r="F74" s="116"/>
      <c r="G74" s="131">
        <f t="shared" si="4"/>
        <v>0</v>
      </c>
      <c r="H74" s="134"/>
      <c r="I74" s="37" t="str">
        <f t="shared" si="5"/>
        <v> </v>
      </c>
      <c r="J74" s="37" t="str">
        <f>IF(H74&lt;&gt;0,IF(AND(H74&gt;='proje ve personel bilgileri'!$B$6,H74&lt;='proje ve personel bilgileri'!$B$7)," ","Stoktan Kullanılan Malzeme Miktarı Proje Destek Süresi Dışında Bir Tarihtir")," ")</f>
        <v> </v>
      </c>
    </row>
    <row r="75" spans="1:10" ht="15.75" customHeight="1">
      <c r="A75" s="1">
        <v>43</v>
      </c>
      <c r="B75" s="124"/>
      <c r="C75" s="124"/>
      <c r="D75" s="124"/>
      <c r="E75" s="115"/>
      <c r="F75" s="116"/>
      <c r="G75" s="131">
        <f t="shared" si="4"/>
        <v>0</v>
      </c>
      <c r="H75" s="134"/>
      <c r="I75" s="37" t="str">
        <f t="shared" si="5"/>
        <v> </v>
      </c>
      <c r="J75" s="37" t="str">
        <f>IF(H75&lt;&gt;0,IF(AND(H75&gt;='proje ve personel bilgileri'!$B$6,H75&lt;='proje ve personel bilgileri'!$B$7)," ","Stoktan Kullanılan Malzeme Miktarı Proje Destek Süresi Dışında Bir Tarihtir")," ")</f>
        <v> </v>
      </c>
    </row>
    <row r="76" spans="1:10" ht="15.75" customHeight="1">
      <c r="A76" s="2">
        <v>44</v>
      </c>
      <c r="B76" s="124"/>
      <c r="C76" s="124"/>
      <c r="D76" s="124"/>
      <c r="E76" s="115"/>
      <c r="F76" s="116"/>
      <c r="G76" s="131">
        <f t="shared" si="4"/>
        <v>0</v>
      </c>
      <c r="H76" s="134"/>
      <c r="I76" s="37" t="str">
        <f t="shared" si="5"/>
        <v> </v>
      </c>
      <c r="J76" s="37" t="str">
        <f>IF(H76&lt;&gt;0,IF(AND(H76&gt;='proje ve personel bilgileri'!$B$6,H76&lt;='proje ve personel bilgileri'!$B$7)," ","Stoktan Kullanılan Malzeme Miktarı Proje Destek Süresi Dışında Bir Tarihtir")," ")</f>
        <v> </v>
      </c>
    </row>
    <row r="77" spans="1:10" ht="15.75" customHeight="1">
      <c r="A77" s="1">
        <v>45</v>
      </c>
      <c r="B77" s="124"/>
      <c r="C77" s="124"/>
      <c r="D77" s="124"/>
      <c r="E77" s="115"/>
      <c r="F77" s="116"/>
      <c r="G77" s="131">
        <f t="shared" si="4"/>
        <v>0</v>
      </c>
      <c r="H77" s="134"/>
      <c r="I77" s="37" t="str">
        <f t="shared" si="5"/>
        <v> </v>
      </c>
      <c r="J77" s="37" t="str">
        <f>IF(H77&lt;&gt;0,IF(AND(H77&gt;='proje ve personel bilgileri'!$B$6,H77&lt;='proje ve personel bilgileri'!$B$7)," ","Stoktan Kullanılan Malzeme Miktarı Proje Destek Süresi Dışında Bir Tarihtir")," ")</f>
        <v> </v>
      </c>
    </row>
    <row r="78" spans="1:10" ht="15.75" customHeight="1">
      <c r="A78" s="2">
        <v>46</v>
      </c>
      <c r="B78" s="124"/>
      <c r="C78" s="124"/>
      <c r="D78" s="124"/>
      <c r="E78" s="115"/>
      <c r="F78" s="116"/>
      <c r="G78" s="131">
        <f t="shared" si="4"/>
        <v>0</v>
      </c>
      <c r="H78" s="134"/>
      <c r="I78" s="37" t="str">
        <f t="shared" si="5"/>
        <v> </v>
      </c>
      <c r="J78" s="37" t="str">
        <f>IF(H78&lt;&gt;0,IF(AND(H78&gt;='proje ve personel bilgileri'!$B$6,H78&lt;='proje ve personel bilgileri'!$B$7)," ","Stoktan Kullanılan Malzeme Miktarı Proje Destek Süresi Dışında Bir Tarihtir")," ")</f>
        <v> </v>
      </c>
    </row>
    <row r="79" spans="1:10" ht="15.75" customHeight="1">
      <c r="A79" s="1">
        <v>47</v>
      </c>
      <c r="B79" s="124"/>
      <c r="C79" s="124"/>
      <c r="D79" s="124"/>
      <c r="E79" s="115"/>
      <c r="F79" s="116"/>
      <c r="G79" s="131">
        <f t="shared" si="4"/>
        <v>0</v>
      </c>
      <c r="H79" s="134"/>
      <c r="I79" s="37" t="str">
        <f t="shared" si="5"/>
        <v> </v>
      </c>
      <c r="J79" s="37" t="str">
        <f>IF(H79&lt;&gt;0,IF(AND(H79&gt;='proje ve personel bilgileri'!$B$6,H79&lt;='proje ve personel bilgileri'!$B$7)," ","Stoktan Kullanılan Malzeme Miktarı Proje Destek Süresi Dışında Bir Tarihtir")," ")</f>
        <v> </v>
      </c>
    </row>
    <row r="80" spans="1:10" ht="15.75" customHeight="1">
      <c r="A80" s="2">
        <v>48</v>
      </c>
      <c r="B80" s="124"/>
      <c r="C80" s="124"/>
      <c r="D80" s="124"/>
      <c r="E80" s="115"/>
      <c r="F80" s="116"/>
      <c r="G80" s="131">
        <f t="shared" si="4"/>
        <v>0</v>
      </c>
      <c r="H80" s="134"/>
      <c r="I80" s="37" t="str">
        <f t="shared" si="5"/>
        <v> </v>
      </c>
      <c r="J80" s="37" t="str">
        <f>IF(H80&lt;&gt;0,IF(AND(H80&gt;='proje ve personel bilgileri'!$B$6,H80&lt;='proje ve personel bilgileri'!$B$7)," ","Stoktan Kullanılan Malzeme Miktarı Proje Destek Süresi Dışında Bir Tarihtir")," ")</f>
        <v> </v>
      </c>
    </row>
    <row r="81" spans="1:10" ht="15.75" customHeight="1">
      <c r="A81" s="1">
        <v>49</v>
      </c>
      <c r="B81" s="124"/>
      <c r="C81" s="124"/>
      <c r="D81" s="124"/>
      <c r="E81" s="115"/>
      <c r="F81" s="116"/>
      <c r="G81" s="131">
        <f t="shared" si="4"/>
        <v>0</v>
      </c>
      <c r="H81" s="134"/>
      <c r="I81" s="37" t="str">
        <f t="shared" si="5"/>
        <v> </v>
      </c>
      <c r="J81" s="37" t="str">
        <f>IF(H81&lt;&gt;0,IF(AND(H81&gt;='proje ve personel bilgileri'!$B$6,H81&lt;='proje ve personel bilgileri'!$B$7)," ","Stoktan Kullanılan Malzeme Miktarı Proje Destek Süresi Dışında Bir Tarihtir")," ")</f>
        <v> </v>
      </c>
    </row>
    <row r="82" spans="1:10" ht="15.75" customHeight="1">
      <c r="A82" s="2">
        <v>50</v>
      </c>
      <c r="B82" s="124"/>
      <c r="C82" s="124"/>
      <c r="D82" s="124"/>
      <c r="E82" s="115"/>
      <c r="F82" s="116"/>
      <c r="G82" s="131">
        <f t="shared" si="4"/>
        <v>0</v>
      </c>
      <c r="H82" s="134"/>
      <c r="I82" s="37" t="str">
        <f t="shared" si="5"/>
        <v> </v>
      </c>
      <c r="J82" s="37" t="str">
        <f>IF(H82&lt;&gt;0,IF(AND(H82&gt;='proje ve personel bilgileri'!$B$6,H82&lt;='proje ve personel bilgileri'!$B$7)," ","Stoktan Kullanılan Malzeme Miktarı Proje Destek Süresi Dışında Bir Tarihtir")," ")</f>
        <v> </v>
      </c>
    </row>
    <row r="83" spans="1:10" ht="15.75" customHeight="1">
      <c r="A83" s="1">
        <v>51</v>
      </c>
      <c r="B83" s="124"/>
      <c r="C83" s="124"/>
      <c r="D83" s="124"/>
      <c r="E83" s="115"/>
      <c r="F83" s="116"/>
      <c r="G83" s="131">
        <f t="shared" si="4"/>
        <v>0</v>
      </c>
      <c r="H83" s="134"/>
      <c r="I83" s="37" t="str">
        <f t="shared" si="5"/>
        <v> </v>
      </c>
      <c r="J83" s="37" t="str">
        <f>IF(H83&lt;&gt;0,IF(AND(H83&gt;='proje ve personel bilgileri'!$B$6,H83&lt;='proje ve personel bilgileri'!$B$7)," ","Stoktan Kullanılan Malzeme Miktarı Proje Destek Süresi Dışında Bir Tarihtir")," ")</f>
        <v> </v>
      </c>
    </row>
    <row r="84" spans="1:10" ht="15.75" customHeight="1">
      <c r="A84" s="2">
        <v>52</v>
      </c>
      <c r="B84" s="124"/>
      <c r="C84" s="124"/>
      <c r="D84" s="124"/>
      <c r="E84" s="115"/>
      <c r="F84" s="116"/>
      <c r="G84" s="131">
        <f t="shared" si="4"/>
        <v>0</v>
      </c>
      <c r="H84" s="134"/>
      <c r="I84" s="37" t="str">
        <f t="shared" si="5"/>
        <v> </v>
      </c>
      <c r="J84" s="37" t="str">
        <f>IF(H84&lt;&gt;0,IF(AND(H84&gt;='proje ve personel bilgileri'!$B$6,H84&lt;='proje ve personel bilgileri'!$B$7)," ","Stoktan Kullanılan Malzeme Miktarı Proje Destek Süresi Dışında Bir Tarihtir")," ")</f>
        <v> </v>
      </c>
    </row>
    <row r="85" spans="1:10" ht="15.75" customHeight="1">
      <c r="A85" s="1">
        <v>53</v>
      </c>
      <c r="B85" s="124"/>
      <c r="C85" s="124"/>
      <c r="D85" s="124"/>
      <c r="E85" s="115"/>
      <c r="F85" s="116"/>
      <c r="G85" s="131">
        <f t="shared" si="4"/>
        <v>0</v>
      </c>
      <c r="H85" s="134"/>
      <c r="I85" s="37" t="str">
        <f t="shared" si="5"/>
        <v> </v>
      </c>
      <c r="J85" s="37" t="str">
        <f>IF(H85&lt;&gt;0,IF(AND(H85&gt;='proje ve personel bilgileri'!$B$6,H85&lt;='proje ve personel bilgileri'!$B$7)," ","Stoktan Kullanılan Malzeme Miktarı Proje Destek Süresi Dışında Bir Tarihtir")," ")</f>
        <v> </v>
      </c>
    </row>
    <row r="86" spans="1:10" ht="15.75" customHeight="1">
      <c r="A86" s="2">
        <v>54</v>
      </c>
      <c r="B86" s="124"/>
      <c r="C86" s="124"/>
      <c r="D86" s="124"/>
      <c r="E86" s="115"/>
      <c r="F86" s="116"/>
      <c r="G86" s="131">
        <f t="shared" si="4"/>
        <v>0</v>
      </c>
      <c r="H86" s="134"/>
      <c r="I86" s="37" t="str">
        <f t="shared" si="5"/>
        <v> </v>
      </c>
      <c r="J86" s="37" t="str">
        <f>IF(H86&lt;&gt;0,IF(AND(H86&gt;='proje ve personel bilgileri'!$B$6,H86&lt;='proje ve personel bilgileri'!$B$7)," ","Stoktan Kullanılan Malzeme Miktarı Proje Destek Süresi Dışında Bir Tarihtir")," ")</f>
        <v> </v>
      </c>
    </row>
    <row r="87" spans="1:10" ht="15.75" customHeight="1">
      <c r="A87" s="1">
        <v>55</v>
      </c>
      <c r="B87" s="124"/>
      <c r="C87" s="124"/>
      <c r="D87" s="124"/>
      <c r="E87" s="115"/>
      <c r="F87" s="116"/>
      <c r="G87" s="131">
        <f t="shared" si="4"/>
        <v>0</v>
      </c>
      <c r="H87" s="134"/>
      <c r="I87" s="37" t="str">
        <f t="shared" si="5"/>
        <v> </v>
      </c>
      <c r="J87" s="37" t="str">
        <f>IF(H87&lt;&gt;0,IF(AND(H87&gt;='proje ve personel bilgileri'!$B$6,H87&lt;='proje ve personel bilgileri'!$B$7)," ","Stoktan Kullanılan Malzeme Miktarı Proje Destek Süresi Dışında Bir Tarihtir")," ")</f>
        <v> </v>
      </c>
    </row>
    <row r="88" spans="1:10" ht="15.75" customHeight="1">
      <c r="A88" s="2">
        <v>56</v>
      </c>
      <c r="B88" s="137"/>
      <c r="C88" s="137"/>
      <c r="D88" s="137"/>
      <c r="E88" s="138"/>
      <c r="F88" s="139"/>
      <c r="G88" s="131">
        <f t="shared" si="4"/>
        <v>0</v>
      </c>
      <c r="H88" s="140"/>
      <c r="I88" s="37" t="str">
        <f t="shared" si="5"/>
        <v> </v>
      </c>
      <c r="J88" s="37" t="str">
        <f>IF(H88&lt;&gt;0,IF(AND(H88&gt;='proje ve personel bilgileri'!$B$6,H88&lt;='proje ve personel bilgileri'!$B$7)," ","Stoktan Kullanılan Malzeme Miktarı Proje Destek Süresi Dışında Bir Tarihtir")," ")</f>
        <v> </v>
      </c>
    </row>
    <row r="89" spans="1:10" ht="15.75" customHeight="1">
      <c r="A89" s="59">
        <v>57</v>
      </c>
      <c r="B89" s="127"/>
      <c r="C89" s="127"/>
      <c r="D89" s="127"/>
      <c r="E89" s="118"/>
      <c r="F89" s="119"/>
      <c r="G89" s="141">
        <f t="shared" si="4"/>
        <v>0</v>
      </c>
      <c r="H89" s="136"/>
      <c r="I89" s="37" t="str">
        <f t="shared" si="5"/>
        <v> </v>
      </c>
      <c r="J89" s="37" t="str">
        <f>IF(H89&lt;&gt;0,IF(AND(H89&gt;='proje ve personel bilgileri'!$B$6,H89&lt;='proje ve personel bilgileri'!$B$7)," ","Stoktan Kullanılan Malzeme Miktarı Proje Destek Süresi Dışında Bir Tarihtir")," ")</f>
        <v> </v>
      </c>
    </row>
    <row r="90" spans="1:8" ht="15.75" customHeight="1">
      <c r="A90" s="44"/>
      <c r="B90" s="488"/>
      <c r="C90" s="488"/>
      <c r="D90" s="82"/>
      <c r="E90" s="489" t="s">
        <v>194</v>
      </c>
      <c r="F90" s="490"/>
      <c r="G90" s="85">
        <f>SUM(G71:G89)+G59</f>
        <v>0</v>
      </c>
      <c r="H90" s="45"/>
    </row>
    <row r="91" ht="15" customHeight="1">
      <c r="A91" s="46" t="s">
        <v>195</v>
      </c>
    </row>
    <row r="92" spans="1:10" ht="24.75" customHeight="1">
      <c r="A92" s="491" t="s">
        <v>196</v>
      </c>
      <c r="B92" s="491"/>
      <c r="C92" s="491"/>
      <c r="D92" s="491"/>
      <c r="E92" s="491"/>
      <c r="F92" s="491"/>
      <c r="G92" s="491"/>
      <c r="H92" s="491"/>
      <c r="I92" s="491"/>
      <c r="J92" s="491"/>
    </row>
    <row r="93" spans="1:8" ht="15" customHeight="1">
      <c r="A93" s="76"/>
      <c r="B93" s="76"/>
      <c r="C93" s="76"/>
      <c r="D93" s="76"/>
      <c r="E93" s="76"/>
      <c r="F93" s="76"/>
      <c r="G93" s="76"/>
      <c r="H93" s="76"/>
    </row>
    <row r="94" spans="2:7" ht="15" customHeight="1">
      <c r="B94" s="487" t="s">
        <v>197</v>
      </c>
      <c r="C94" s="487"/>
      <c r="D94" s="487"/>
      <c r="E94" s="487"/>
      <c r="F94" s="487"/>
      <c r="G94" s="487"/>
    </row>
  </sheetData>
  <sheetProtection password="D0BF" sheet="1"/>
  <mergeCells count="40">
    <mergeCell ref="B94:G94"/>
    <mergeCell ref="A69:A70"/>
    <mergeCell ref="C69:C70"/>
    <mergeCell ref="E69:E70"/>
    <mergeCell ref="F69:F70"/>
    <mergeCell ref="H69:H70"/>
    <mergeCell ref="D69:D70"/>
    <mergeCell ref="B90:C90"/>
    <mergeCell ref="E90:F90"/>
    <mergeCell ref="A92:J92"/>
    <mergeCell ref="B68:H68"/>
    <mergeCell ref="B37:H37"/>
    <mergeCell ref="A38:A39"/>
    <mergeCell ref="C38:C39"/>
    <mergeCell ref="E38:E39"/>
    <mergeCell ref="F38:F39"/>
    <mergeCell ref="H38:H39"/>
    <mergeCell ref="D38:D39"/>
    <mergeCell ref="B59:C59"/>
    <mergeCell ref="E59:F59"/>
    <mergeCell ref="B5:H5"/>
    <mergeCell ref="A61:J61"/>
    <mergeCell ref="B63:G63"/>
    <mergeCell ref="A64:H64"/>
    <mergeCell ref="B67:H67"/>
    <mergeCell ref="A29:J29"/>
    <mergeCell ref="E6:E7"/>
    <mergeCell ref="F6:F7"/>
    <mergeCell ref="H6:H7"/>
    <mergeCell ref="D6:D7"/>
    <mergeCell ref="I4:N4"/>
    <mergeCell ref="A6:A7"/>
    <mergeCell ref="C6:C7"/>
    <mergeCell ref="A1:H1"/>
    <mergeCell ref="A33:H33"/>
    <mergeCell ref="B36:H36"/>
    <mergeCell ref="B31:G31"/>
    <mergeCell ref="B27:C27"/>
    <mergeCell ref="E27:F27"/>
    <mergeCell ref="B4:H4"/>
  </mergeCells>
  <printOptions/>
  <pageMargins left="0.31496062992126" right="0.19685039370079" top="0.19685039370079" bottom="0.19685039370079" header="0"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E75"/>
  <sheetViews>
    <sheetView zoomScalePageLayoutView="0" workbookViewId="0" topLeftCell="A1">
      <selection activeCell="H27" sqref="H27"/>
    </sheetView>
  </sheetViews>
  <sheetFormatPr defaultColWidth="9.140625" defaultRowHeight="15" customHeight="1"/>
  <cols>
    <col min="1" max="1" width="42.140625" style="0" customWidth="1"/>
    <col min="2" max="2" width="2.140625" style="0" bestFit="1" customWidth="1"/>
    <col min="3" max="3" width="37.57421875" style="0" customWidth="1"/>
  </cols>
  <sheetData>
    <row r="1" spans="1:3" ht="20.25" customHeight="1">
      <c r="A1" s="303" t="s">
        <v>14</v>
      </c>
      <c r="B1" s="303"/>
      <c r="C1" s="303"/>
    </row>
    <row r="2" spans="1:3" ht="20.25" customHeight="1">
      <c r="A2" s="303" t="s">
        <v>15</v>
      </c>
      <c r="B2" s="303"/>
      <c r="C2" s="303"/>
    </row>
    <row r="3" spans="1:3" ht="20.25" customHeight="1">
      <c r="A3" s="303" t="s">
        <v>16</v>
      </c>
      <c r="B3" s="303"/>
      <c r="C3" s="303"/>
    </row>
    <row r="4" spans="1:3" ht="20.25" customHeight="1">
      <c r="A4" s="303" t="s">
        <v>17</v>
      </c>
      <c r="B4" s="303"/>
      <c r="C4" s="303"/>
    </row>
    <row r="5" ht="20.25" customHeight="1">
      <c r="A5" s="196"/>
    </row>
    <row r="6" ht="20.25" customHeight="1">
      <c r="A6" s="196"/>
    </row>
    <row r="7" ht="20.25" customHeight="1">
      <c r="A7" s="196"/>
    </row>
    <row r="8" ht="20.25" customHeight="1">
      <c r="A8" s="196" t="s">
        <v>18</v>
      </c>
    </row>
    <row r="9" spans="1:3" ht="20.25" customHeight="1">
      <c r="A9" s="303" t="s">
        <v>230</v>
      </c>
      <c r="B9" s="303"/>
      <c r="C9" s="303"/>
    </row>
    <row r="10" spans="1:3" ht="27.75" customHeight="1">
      <c r="A10" s="304" t="s">
        <v>19</v>
      </c>
      <c r="B10" s="304"/>
      <c r="C10" s="304"/>
    </row>
    <row r="11" spans="1:3" ht="15.75" customHeight="1">
      <c r="A11" s="305" t="s">
        <v>231</v>
      </c>
      <c r="B11" s="305"/>
      <c r="C11" s="305"/>
    </row>
    <row r="12" ht="15.75" customHeight="1">
      <c r="A12" s="197"/>
    </row>
    <row r="13" ht="15.75" customHeight="1">
      <c r="A13" s="197"/>
    </row>
    <row r="14" ht="15.75" customHeight="1">
      <c r="A14" s="197"/>
    </row>
    <row r="15" ht="15.75" customHeight="1">
      <c r="A15" s="197"/>
    </row>
    <row r="16" spans="1:3" ht="18" customHeight="1">
      <c r="A16" s="306" t="str">
        <f>IF('proje ve personel bilgileri'!B11&lt;&gt;"",""&amp;'proje ve personel bilgileri'!B11&amp;". dönemine aittir.","")</f>
        <v>1. dönemine aittir.</v>
      </c>
      <c r="B16" s="306"/>
      <c r="C16" s="306"/>
    </row>
    <row r="17" spans="2:3" ht="18" customHeight="1">
      <c r="B17" s="260"/>
      <c r="C17" s="260"/>
    </row>
    <row r="18" spans="1:5" ht="18" customHeight="1">
      <c r="A18" s="307" t="str">
        <f>IF('proje ve personel bilgileri'!F10&lt;&gt;"","Bu Mali Rapor "&amp;'proje ve personel bilgileri'!F10&amp;" -  "&amp;'proje ve personel bilgileri'!G10&amp;"  tarihleri arasında gerçekleşen proje harcamalarına ait bilgileri içermektedir.","")</f>
        <v>Bu Mali Rapor 00.01.1900 -  00.01.1900  tarihleri arasında gerçekleşen proje harcamalarına ait bilgileri içermektedir.</v>
      </c>
      <c r="B18" s="307"/>
      <c r="C18" s="307"/>
      <c r="D18" s="307"/>
      <c r="E18" s="307"/>
    </row>
    <row r="19" spans="1:5" ht="21" customHeight="1">
      <c r="A19" s="307"/>
      <c r="B19" s="307"/>
      <c r="C19" s="307"/>
      <c r="D19" s="307"/>
      <c r="E19" s="307"/>
    </row>
    <row r="20" spans="1:3" ht="15.75" customHeight="1">
      <c r="A20" s="275"/>
      <c r="B20" s="275"/>
      <c r="C20" s="275"/>
    </row>
    <row r="21" spans="1:3" ht="15.75" customHeight="1">
      <c r="A21" s="198" t="s">
        <v>20</v>
      </c>
      <c r="B21" s="198" t="s">
        <v>21</v>
      </c>
      <c r="C21" s="266" t="str">
        <f>IF('proje ve personel bilgileri'!B2&lt;&gt;0,'proje ve personel bilgileri'!B2," ")</f>
        <v> </v>
      </c>
    </row>
    <row r="22" spans="1:3" ht="15.75" customHeight="1">
      <c r="A22" s="198" t="s">
        <v>22</v>
      </c>
      <c r="B22" s="198" t="s">
        <v>21</v>
      </c>
      <c r="C22" s="265"/>
    </row>
    <row r="23" spans="1:3" ht="15.75" customHeight="1">
      <c r="A23" s="198" t="s">
        <v>23</v>
      </c>
      <c r="B23" s="198" t="s">
        <v>21</v>
      </c>
      <c r="C23" s="265"/>
    </row>
    <row r="24" spans="1:3" ht="15.75" customHeight="1">
      <c r="A24" s="198" t="s">
        <v>24</v>
      </c>
      <c r="B24" s="198" t="s">
        <v>21</v>
      </c>
      <c r="C24" s="265"/>
    </row>
    <row r="25" spans="1:3" ht="15.75" customHeight="1">
      <c r="A25" s="199" t="s">
        <v>25</v>
      </c>
      <c r="B25" s="198" t="s">
        <v>21</v>
      </c>
      <c r="C25" s="265"/>
    </row>
    <row r="26" spans="1:3" ht="15.75" customHeight="1">
      <c r="A26" s="199" t="s">
        <v>26</v>
      </c>
      <c r="B26" s="198" t="s">
        <v>21</v>
      </c>
      <c r="C26" s="265"/>
    </row>
    <row r="27" spans="1:3" ht="15.75" customHeight="1">
      <c r="A27" s="199" t="s">
        <v>27</v>
      </c>
      <c r="B27" s="198" t="s">
        <v>21</v>
      </c>
      <c r="C27" s="265"/>
    </row>
    <row r="28" spans="1:3" ht="15.75" customHeight="1">
      <c r="A28" s="199" t="s">
        <v>28</v>
      </c>
      <c r="B28" s="198" t="s">
        <v>21</v>
      </c>
      <c r="C28" s="265"/>
    </row>
    <row r="29" spans="1:3" ht="15.75" customHeight="1">
      <c r="A29" s="199"/>
      <c r="B29" s="198"/>
      <c r="C29" s="265"/>
    </row>
    <row r="30" spans="1:3" ht="15.75" customHeight="1">
      <c r="A30" s="199" t="s">
        <v>29</v>
      </c>
      <c r="B30" s="198" t="s">
        <v>21</v>
      </c>
      <c r="C30" s="267" t="str">
        <f>IF('proje ve personel bilgileri'!B6&lt;&gt;0,'proje ve personel bilgileri'!B6," ")</f>
        <v> </v>
      </c>
    </row>
    <row r="31" spans="1:3" ht="15.75" customHeight="1">
      <c r="A31" s="199" t="s">
        <v>30</v>
      </c>
      <c r="B31" s="198" t="s">
        <v>21</v>
      </c>
      <c r="C31" s="267" t="str">
        <f>IF('proje ve personel bilgileri'!B7&lt;&gt;0,'proje ve personel bilgileri'!B7," ")</f>
        <v> </v>
      </c>
    </row>
    <row r="32" ht="15.75" customHeight="1">
      <c r="A32" s="200"/>
    </row>
    <row r="33" ht="18" customHeight="1">
      <c r="A33" s="201"/>
    </row>
    <row r="34" ht="18" customHeight="1">
      <c r="A34" s="201"/>
    </row>
    <row r="35" ht="18" customHeight="1">
      <c r="A35" s="201"/>
    </row>
    <row r="36" spans="1:3" ht="18" customHeight="1">
      <c r="A36" s="306" t="s">
        <v>14</v>
      </c>
      <c r="B36" s="306"/>
      <c r="C36" s="306"/>
    </row>
    <row r="37" spans="1:3" ht="18" customHeight="1">
      <c r="A37" s="302">
        <v>41640</v>
      </c>
      <c r="B37" s="302"/>
      <c r="C37" s="302"/>
    </row>
    <row r="48" ht="18.75" customHeight="1">
      <c r="A48" s="205" t="s">
        <v>31</v>
      </c>
    </row>
    <row r="49" ht="15" customHeight="1">
      <c r="A49" s="206"/>
    </row>
    <row r="50" spans="1:3" ht="51" customHeight="1">
      <c r="A50" s="308" t="s">
        <v>32</v>
      </c>
      <c r="B50" s="308"/>
      <c r="C50" s="308"/>
    </row>
    <row r="51" spans="1:3" ht="15" customHeight="1">
      <c r="A51" s="206"/>
      <c r="B51" s="262"/>
      <c r="C51" s="262"/>
    </row>
    <row r="52" spans="1:3" ht="146.25" customHeight="1">
      <c r="A52" s="308" t="s">
        <v>33</v>
      </c>
      <c r="B52" s="308"/>
      <c r="C52" s="308"/>
    </row>
    <row r="53" spans="1:3" ht="15" customHeight="1">
      <c r="A53" s="206" t="s">
        <v>18</v>
      </c>
      <c r="B53" s="262"/>
      <c r="C53" s="262"/>
    </row>
    <row r="54" spans="1:3" ht="115.5" customHeight="1">
      <c r="A54" s="308" t="s">
        <v>34</v>
      </c>
      <c r="B54" s="308"/>
      <c r="C54" s="308"/>
    </row>
    <row r="55" spans="1:3" ht="15" customHeight="1">
      <c r="A55" s="206"/>
      <c r="B55" s="262"/>
      <c r="C55" s="262"/>
    </row>
    <row r="56" spans="1:3" ht="60" customHeight="1">
      <c r="A56" s="308" t="s">
        <v>35</v>
      </c>
      <c r="B56" s="308"/>
      <c r="C56" s="308"/>
    </row>
    <row r="57" ht="20.25" customHeight="1">
      <c r="A57" s="207" t="s">
        <v>36</v>
      </c>
    </row>
    <row r="58" ht="15" customHeight="1">
      <c r="A58" s="202"/>
    </row>
    <row r="59" ht="15" customHeight="1">
      <c r="A59" s="203"/>
    </row>
    <row r="60" spans="1:3" ht="16.5" customHeight="1">
      <c r="A60" s="210" t="s">
        <v>31</v>
      </c>
      <c r="C60" s="263"/>
    </row>
    <row r="61" spans="1:3" ht="16.5" customHeight="1">
      <c r="A61" s="208"/>
      <c r="C61" s="263"/>
    </row>
    <row r="62" spans="1:3" ht="25.5" customHeight="1">
      <c r="A62" s="209" t="s">
        <v>37</v>
      </c>
      <c r="C62" s="263"/>
    </row>
    <row r="63" spans="1:3" ht="25.5" customHeight="1">
      <c r="A63" s="209" t="s">
        <v>38</v>
      </c>
      <c r="C63" s="263"/>
    </row>
    <row r="64" spans="1:3" ht="25.5" customHeight="1">
      <c r="A64" s="209" t="s">
        <v>39</v>
      </c>
      <c r="C64" s="263"/>
    </row>
    <row r="65" spans="1:3" ht="31.5" customHeight="1">
      <c r="A65" s="309" t="s">
        <v>40</v>
      </c>
      <c r="B65" s="309"/>
      <c r="C65" s="309"/>
    </row>
    <row r="66" spans="1:3" ht="25.5" customHeight="1">
      <c r="A66" s="209" t="s">
        <v>41</v>
      </c>
      <c r="C66" s="263"/>
    </row>
    <row r="67" spans="1:3" ht="25.5" customHeight="1">
      <c r="A67" s="209" t="s">
        <v>42</v>
      </c>
      <c r="C67" s="263"/>
    </row>
    <row r="68" spans="1:3" ht="25.5" customHeight="1">
      <c r="A68" s="209" t="s">
        <v>43</v>
      </c>
      <c r="C68" s="263"/>
    </row>
    <row r="69" spans="1:3" ht="25.5" customHeight="1">
      <c r="A69" s="209" t="s">
        <v>44</v>
      </c>
      <c r="C69" s="263"/>
    </row>
    <row r="70" spans="1:3" ht="25.5" customHeight="1">
      <c r="A70" s="209" t="s">
        <v>45</v>
      </c>
      <c r="C70" s="263"/>
    </row>
    <row r="71" spans="1:3" ht="25.5" customHeight="1">
      <c r="A71" s="210" t="s">
        <v>46</v>
      </c>
      <c r="C71" s="263"/>
    </row>
    <row r="72" spans="1:3" ht="25.5" customHeight="1">
      <c r="A72" s="209" t="s">
        <v>47</v>
      </c>
      <c r="C72" s="263"/>
    </row>
    <row r="73" spans="1:3" ht="25.5" customHeight="1">
      <c r="A73" s="209" t="s">
        <v>48</v>
      </c>
      <c r="C73" s="263"/>
    </row>
    <row r="74" ht="16.5" customHeight="1">
      <c r="A74" s="204"/>
    </row>
    <row r="75" ht="16.5" customHeight="1">
      <c r="A75" s="204"/>
    </row>
  </sheetData>
  <sheetProtection password="D0BF" sheet="1" objects="1" scenarios="1"/>
  <mergeCells count="16">
    <mergeCell ref="A54:C54"/>
    <mergeCell ref="A56:C56"/>
    <mergeCell ref="A65:C65"/>
    <mergeCell ref="A52:C52"/>
    <mergeCell ref="A1:C1"/>
    <mergeCell ref="A2:C2"/>
    <mergeCell ref="A3:C3"/>
    <mergeCell ref="A4:C4"/>
    <mergeCell ref="A50:C50"/>
    <mergeCell ref="A36:C36"/>
    <mergeCell ref="A37:C37"/>
    <mergeCell ref="A9:C9"/>
    <mergeCell ref="A10:C10"/>
    <mergeCell ref="A11:C11"/>
    <mergeCell ref="A16:C16"/>
    <mergeCell ref="A18:E19"/>
  </mergeCells>
  <printOptions horizontalCentered="1"/>
  <pageMargins left="0.70866141732283" right="0.31496062992126" top="0.74803149606299" bottom="0.74803149606299" header="0.31496062992126" footer="0.31496062992126"/>
  <pageSetup horizontalDpi="600" verticalDpi="600" orientation="portrait" paperSize="9" scale="92" r:id="rId1"/>
  <rowBreaks count="2" manualBreakCount="2">
    <brk id="47" max="0" man="1"/>
    <brk id="56" max="0" man="1"/>
  </rowBreaks>
</worksheet>
</file>

<file path=xl/worksheets/sheet20.xml><?xml version="1.0" encoding="utf-8"?>
<worksheet xmlns="http://schemas.openxmlformats.org/spreadsheetml/2006/main" xmlns:r="http://schemas.openxmlformats.org/officeDocument/2006/relationships">
  <dimension ref="A1:E26"/>
  <sheetViews>
    <sheetView zoomScalePageLayoutView="0" workbookViewId="0" topLeftCell="A1">
      <selection activeCell="D8" sqref="D8"/>
    </sheetView>
  </sheetViews>
  <sheetFormatPr defaultColWidth="9.140625" defaultRowHeight="15" customHeight="1"/>
  <cols>
    <col min="1" max="1" width="10.00390625" style="3" customWidth="1"/>
    <col min="2" max="2" width="22.57421875" style="3" customWidth="1"/>
    <col min="3" max="3" width="26.8515625" style="3" customWidth="1"/>
    <col min="4" max="4" width="15.7109375" style="3" customWidth="1"/>
    <col min="5" max="5" width="10.140625" style="3" customWidth="1"/>
  </cols>
  <sheetData>
    <row r="1" spans="1:5" ht="15.75" customHeight="1">
      <c r="A1" s="324" t="s">
        <v>198</v>
      </c>
      <c r="B1" s="324"/>
      <c r="C1" s="324"/>
      <c r="D1" s="324"/>
      <c r="E1" s="324"/>
    </row>
    <row r="2" spans="1:5" ht="15" customHeight="1">
      <c r="A2" s="66"/>
      <c r="B2" s="67" t="e">
        <f>'proje ve personel bilgileri'!#REF!</f>
        <v>#REF!</v>
      </c>
      <c r="C2" s="66" t="s">
        <v>72</v>
      </c>
      <c r="E2" s="66"/>
    </row>
    <row r="3" ht="15.75" customHeight="1">
      <c r="E3" s="50" t="s">
        <v>199</v>
      </c>
    </row>
    <row r="4" spans="1:5" ht="24" customHeight="1">
      <c r="A4" s="51" t="s">
        <v>2</v>
      </c>
      <c r="B4" s="505">
        <f>'proje ve personel bilgileri'!B2</f>
        <v>0</v>
      </c>
      <c r="C4" s="506"/>
      <c r="D4" s="506"/>
      <c r="E4" s="507"/>
    </row>
    <row r="5" spans="1:5" ht="25.5" customHeight="1">
      <c r="A5" s="52" t="s">
        <v>3</v>
      </c>
      <c r="B5" s="505">
        <f>'proje ve personel bilgileri'!B3</f>
        <v>0</v>
      </c>
      <c r="C5" s="506"/>
      <c r="D5" s="506"/>
      <c r="E5" s="507"/>
    </row>
    <row r="6" spans="1:5" ht="44.25" customHeight="1">
      <c r="A6" s="332" t="s">
        <v>200</v>
      </c>
      <c r="B6" s="508"/>
      <c r="C6" s="333"/>
      <c r="D6" s="234" t="s">
        <v>201</v>
      </c>
      <c r="E6" s="413" t="s">
        <v>202</v>
      </c>
    </row>
    <row r="7" spans="1:5" ht="15.75" customHeight="1">
      <c r="A7" s="509"/>
      <c r="B7" s="510"/>
      <c r="C7" s="511"/>
      <c r="D7" s="240" t="s">
        <v>62</v>
      </c>
      <c r="E7" s="512"/>
    </row>
    <row r="8" spans="1:5" ht="15.75" customHeight="1">
      <c r="A8" s="327" t="s">
        <v>203</v>
      </c>
      <c r="B8" s="492"/>
      <c r="C8" s="328"/>
      <c r="D8" s="223">
        <f>'G011'!K518</f>
        <v>0</v>
      </c>
      <c r="E8" s="224">
        <f aca="true" t="shared" si="0" ref="E8:E15">IF(D8&lt;&gt;0,(D8/$D$16)*100,0)</f>
        <v>0</v>
      </c>
    </row>
    <row r="9" spans="1:5" ht="15.75" customHeight="1">
      <c r="A9" s="327" t="s">
        <v>204</v>
      </c>
      <c r="B9" s="492"/>
      <c r="C9" s="328"/>
      <c r="D9" s="224">
        <f>'G012'!G69</f>
        <v>0</v>
      </c>
      <c r="E9" s="224">
        <f t="shared" si="0"/>
        <v>0</v>
      </c>
    </row>
    <row r="10" spans="1:5" ht="30" customHeight="1">
      <c r="A10" s="327" t="s">
        <v>205</v>
      </c>
      <c r="B10" s="492"/>
      <c r="C10" s="328"/>
      <c r="D10" s="224">
        <f>'G013'!H348</f>
        <v>0</v>
      </c>
      <c r="E10" s="224">
        <f t="shared" si="0"/>
        <v>0</v>
      </c>
    </row>
    <row r="11" spans="1:5" ht="45" customHeight="1">
      <c r="A11" s="497" t="s">
        <v>206</v>
      </c>
      <c r="B11" s="498"/>
      <c r="C11" s="240" t="s">
        <v>148</v>
      </c>
      <c r="D11" s="224">
        <f>'G014A'!Q126</f>
        <v>0</v>
      </c>
      <c r="E11" s="224">
        <f t="shared" si="0"/>
        <v>0</v>
      </c>
    </row>
    <row r="12" spans="1:5" ht="45" customHeight="1">
      <c r="A12" s="499"/>
      <c r="B12" s="500"/>
      <c r="C12" s="240" t="s">
        <v>161</v>
      </c>
      <c r="D12" s="224">
        <f>'G014B'!Q153</f>
        <v>0</v>
      </c>
      <c r="E12" s="224">
        <f t="shared" si="0"/>
        <v>0</v>
      </c>
    </row>
    <row r="13" spans="1:5" ht="44.25" customHeight="1">
      <c r="A13" s="493" t="s">
        <v>207</v>
      </c>
      <c r="B13" s="494"/>
      <c r="C13" s="240" t="s">
        <v>148</v>
      </c>
      <c r="D13" s="224">
        <f>'G015A'!M138</f>
        <v>0</v>
      </c>
      <c r="E13" s="224">
        <f t="shared" si="0"/>
        <v>0</v>
      </c>
    </row>
    <row r="14" spans="1:5" ht="15.75" customHeight="1">
      <c r="A14" s="495"/>
      <c r="B14" s="496"/>
      <c r="C14" s="240" t="s">
        <v>161</v>
      </c>
      <c r="D14" s="224">
        <f>'G015B'!M138</f>
        <v>0</v>
      </c>
      <c r="E14" s="224">
        <f t="shared" si="0"/>
        <v>0</v>
      </c>
    </row>
    <row r="15" spans="1:5" ht="15.75" customHeight="1">
      <c r="A15" s="327" t="s">
        <v>208</v>
      </c>
      <c r="B15" s="492"/>
      <c r="C15" s="328"/>
      <c r="D15" s="224">
        <f>'G016'!H339</f>
        <v>0</v>
      </c>
      <c r="E15" s="224">
        <f t="shared" si="0"/>
        <v>0</v>
      </c>
    </row>
    <row r="16" spans="1:5" ht="15.75" customHeight="1">
      <c r="A16" s="515" t="s">
        <v>209</v>
      </c>
      <c r="B16" s="516"/>
      <c r="C16" s="517"/>
      <c r="D16" s="224">
        <f>SUM(D8:D15)</f>
        <v>0</v>
      </c>
      <c r="E16" s="225">
        <v>100</v>
      </c>
    </row>
    <row r="17" spans="1:5" ht="15" customHeight="1">
      <c r="A17" s="45"/>
      <c r="B17" s="45"/>
      <c r="C17" s="45"/>
      <c r="D17" s="45"/>
      <c r="E17" s="45"/>
    </row>
    <row r="18" ht="15" customHeight="1">
      <c r="A18" s="49"/>
    </row>
    <row r="19" ht="15.75" customHeight="1">
      <c r="A19" s="49"/>
    </row>
    <row r="20" spans="1:5" ht="52.5" customHeight="1">
      <c r="A20" s="513" t="s">
        <v>210</v>
      </c>
      <c r="B20" s="514"/>
      <c r="C20" s="514"/>
      <c r="D20" s="514"/>
      <c r="E20" s="142"/>
    </row>
    <row r="21" spans="1:5" ht="28.5" customHeight="1">
      <c r="A21" s="503" t="s">
        <v>211</v>
      </c>
      <c r="B21" s="486"/>
      <c r="C21" s="486"/>
      <c r="D21" s="486"/>
      <c r="E21" s="504"/>
    </row>
    <row r="22" spans="1:5" ht="44.25" customHeight="1">
      <c r="A22" s="501" t="s">
        <v>212</v>
      </c>
      <c r="B22" s="502"/>
      <c r="C22" s="502"/>
      <c r="D22" s="502"/>
      <c r="E22" s="63"/>
    </row>
    <row r="23" ht="15" customHeight="1">
      <c r="A23" s="53"/>
    </row>
    <row r="24" ht="15" customHeight="1">
      <c r="A24" s="239"/>
    </row>
    <row r="25" ht="15" customHeight="1">
      <c r="A25" s="239"/>
    </row>
    <row r="26" spans="1:4" ht="15" customHeight="1">
      <c r="A26" s="487" t="s">
        <v>213</v>
      </c>
      <c r="B26" s="487"/>
      <c r="C26" s="487"/>
      <c r="D26" s="487"/>
    </row>
  </sheetData>
  <sheetProtection password="D0BF" sheet="1"/>
  <mergeCells count="16">
    <mergeCell ref="A22:D22"/>
    <mergeCell ref="A21:E21"/>
    <mergeCell ref="A26:D26"/>
    <mergeCell ref="A1:E1"/>
    <mergeCell ref="B4:E4"/>
    <mergeCell ref="B5:E5"/>
    <mergeCell ref="A6:C7"/>
    <mergeCell ref="E6:E7"/>
    <mergeCell ref="A20:D20"/>
    <mergeCell ref="A16:C16"/>
    <mergeCell ref="A8:C8"/>
    <mergeCell ref="A9:C9"/>
    <mergeCell ref="A10:C10"/>
    <mergeCell ref="A13:B14"/>
    <mergeCell ref="A15:C15"/>
    <mergeCell ref="A11:B12"/>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Q34"/>
  <sheetViews>
    <sheetView zoomScalePageLayoutView="0" workbookViewId="0" topLeftCell="A1">
      <selection activeCell="C4" sqref="C4:K4"/>
    </sheetView>
  </sheetViews>
  <sheetFormatPr defaultColWidth="9.140625" defaultRowHeight="15" customHeight="1"/>
  <cols>
    <col min="1" max="1" width="5.421875" style="3" customWidth="1"/>
    <col min="2" max="2" width="39.421875" style="3" customWidth="1"/>
    <col min="3" max="3" width="7.140625" style="3" customWidth="1"/>
    <col min="4" max="4" width="10.8515625" style="3" customWidth="1"/>
    <col min="5" max="5" width="11.28125" style="3" customWidth="1"/>
    <col min="6" max="6" width="12.28125" style="3" customWidth="1"/>
    <col min="7" max="7" width="9.28125" style="3" customWidth="1"/>
    <col min="8" max="9" width="11.8515625" style="3" customWidth="1"/>
    <col min="10" max="10" width="14.28125" style="3" customWidth="1"/>
    <col min="11" max="11" width="16.140625" style="3" customWidth="1"/>
  </cols>
  <sheetData>
    <row r="1" spans="1:17" ht="15.75" customHeight="1">
      <c r="A1" s="324" t="s">
        <v>49</v>
      </c>
      <c r="B1" s="324"/>
      <c r="C1" s="324"/>
      <c r="D1" s="324"/>
      <c r="E1" s="324"/>
      <c r="F1" s="324"/>
      <c r="G1" s="324"/>
      <c r="H1" s="324"/>
      <c r="I1" s="324"/>
      <c r="J1" s="324"/>
      <c r="K1" s="324"/>
      <c r="L1" s="254"/>
      <c r="M1" s="254"/>
      <c r="N1" s="254"/>
      <c r="O1" s="254"/>
      <c r="P1" s="254"/>
      <c r="Q1" s="254"/>
    </row>
    <row r="2" spans="1:17" ht="15" customHeight="1">
      <c r="A2" s="66"/>
      <c r="B2" s="66"/>
      <c r="C2" s="66"/>
      <c r="D2" s="278"/>
      <c r="E2" s="276" t="str">
        <f>VLOOKUP(MONTH('proje ve personel bilgileri'!$F$9),'proje ve personel bilgileri'!F23:$G$46,2,0)</f>
        <v>Ocak</v>
      </c>
      <c r="F2" s="277" t="s">
        <v>232</v>
      </c>
      <c r="J2" s="66"/>
      <c r="K2" s="66"/>
      <c r="L2" s="62"/>
      <c r="M2" s="62"/>
      <c r="N2" s="62"/>
      <c r="O2" s="62"/>
      <c r="P2" s="62"/>
      <c r="Q2" s="62"/>
    </row>
    <row r="3" ht="18.75" customHeight="1">
      <c r="K3" s="4" t="s">
        <v>50</v>
      </c>
    </row>
    <row r="4" spans="1:11" ht="15.75" customHeight="1">
      <c r="A4" s="327" t="s">
        <v>2</v>
      </c>
      <c r="B4" s="328"/>
      <c r="C4" s="329">
        <f>'proje ve personel bilgileri'!$B$2</f>
        <v>0</v>
      </c>
      <c r="D4" s="330"/>
      <c r="E4" s="330"/>
      <c r="F4" s="330"/>
      <c r="G4" s="330"/>
      <c r="H4" s="330"/>
      <c r="I4" s="330"/>
      <c r="J4" s="330"/>
      <c r="K4" s="331"/>
    </row>
    <row r="5" spans="1:11" ht="15.75" customHeight="1">
      <c r="A5" s="332" t="s">
        <v>3</v>
      </c>
      <c r="B5" s="333"/>
      <c r="C5" s="334">
        <f>'proje ve personel bilgileri'!$B$3</f>
        <v>0</v>
      </c>
      <c r="D5" s="335"/>
      <c r="E5" s="335"/>
      <c r="F5" s="335"/>
      <c r="G5" s="335"/>
      <c r="H5" s="335"/>
      <c r="I5" s="335"/>
      <c r="J5" s="335"/>
      <c r="K5" s="336"/>
    </row>
    <row r="6" spans="1:11" ht="15" customHeight="1">
      <c r="A6" s="313" t="s">
        <v>51</v>
      </c>
      <c r="B6" s="313" t="s">
        <v>9</v>
      </c>
      <c r="C6" s="313" t="s">
        <v>52</v>
      </c>
      <c r="D6" s="321" t="s">
        <v>53</v>
      </c>
      <c r="E6" s="314"/>
      <c r="F6" s="315"/>
      <c r="G6" s="313" t="s">
        <v>54</v>
      </c>
      <c r="H6" s="316" t="s">
        <v>55</v>
      </c>
      <c r="I6" s="316" t="s">
        <v>56</v>
      </c>
      <c r="J6" s="316" t="s">
        <v>57</v>
      </c>
      <c r="K6" s="310" t="s">
        <v>58</v>
      </c>
    </row>
    <row r="7" spans="1:11" ht="20.25" customHeight="1">
      <c r="A7" s="312"/>
      <c r="B7" s="312"/>
      <c r="C7" s="312"/>
      <c r="D7" s="322"/>
      <c r="E7" s="319" t="s">
        <v>59</v>
      </c>
      <c r="F7" s="320"/>
      <c r="G7" s="312"/>
      <c r="H7" s="317"/>
      <c r="I7" s="317"/>
      <c r="J7" s="317"/>
      <c r="K7" s="311"/>
    </row>
    <row r="8" spans="1:11" ht="59.25" customHeight="1">
      <c r="A8" s="312"/>
      <c r="B8" s="312"/>
      <c r="C8" s="312"/>
      <c r="D8" s="322"/>
      <c r="E8" s="5" t="s">
        <v>60</v>
      </c>
      <c r="F8" s="5" t="s">
        <v>61</v>
      </c>
      <c r="G8" s="312"/>
      <c r="H8" s="317"/>
      <c r="I8" s="318"/>
      <c r="J8" s="318"/>
      <c r="K8" s="312"/>
    </row>
    <row r="9" spans="1:11" ht="15.75" customHeight="1">
      <c r="A9" s="312"/>
      <c r="B9" s="312"/>
      <c r="C9" s="312"/>
      <c r="D9" s="322"/>
      <c r="E9" s="6" t="s">
        <v>62</v>
      </c>
      <c r="F9" s="6" t="s">
        <v>62</v>
      </c>
      <c r="G9" s="253" t="s">
        <v>62</v>
      </c>
      <c r="H9" s="253" t="s">
        <v>62</v>
      </c>
      <c r="I9" s="256" t="s">
        <v>62</v>
      </c>
      <c r="J9" s="6" t="s">
        <v>62</v>
      </c>
      <c r="K9" s="312"/>
    </row>
    <row r="10" spans="1:11" ht="15.75" customHeight="1">
      <c r="A10" s="1">
        <v>1</v>
      </c>
      <c r="B10" s="86" t="str">
        <f>IF('proje ve personel bilgileri'!A15&lt;&gt;0,('proje ve personel bilgileri'!A15)," ")</f>
        <v> </v>
      </c>
      <c r="C10" s="87"/>
      <c r="D10" s="88"/>
      <c r="E10" s="88"/>
      <c r="F10" s="88"/>
      <c r="G10" s="88"/>
      <c r="H10" s="88"/>
      <c r="I10" s="88"/>
      <c r="J10" s="88"/>
      <c r="K10" s="93">
        <f aca="true" t="shared" si="0" ref="K10:K27">IF(D10&lt;&gt;0,SUM(D10+E10+F10+G10-H10-I10-J10),0)</f>
        <v>0</v>
      </c>
    </row>
    <row r="11" spans="1:11" ht="15.75" customHeight="1">
      <c r="A11" s="2">
        <v>2</v>
      </c>
      <c r="B11" s="86" t="str">
        <f>IF('proje ve personel bilgileri'!A16&lt;&gt;0,('proje ve personel bilgileri'!A16)," ")</f>
        <v> </v>
      </c>
      <c r="C11" s="87"/>
      <c r="D11" s="88"/>
      <c r="E11" s="88"/>
      <c r="F11" s="88"/>
      <c r="G11" s="88"/>
      <c r="H11" s="88"/>
      <c r="I11" s="88"/>
      <c r="J11" s="88"/>
      <c r="K11" s="93">
        <f t="shared" si="0"/>
        <v>0</v>
      </c>
    </row>
    <row r="12" spans="1:11" ht="15.75" customHeight="1">
      <c r="A12" s="2">
        <v>3</v>
      </c>
      <c r="B12" s="86" t="str">
        <f>IF('proje ve personel bilgileri'!A17&lt;&gt;0,('proje ve personel bilgileri'!A17)," ")</f>
        <v> </v>
      </c>
      <c r="C12" s="87"/>
      <c r="D12" s="88"/>
      <c r="E12" s="88"/>
      <c r="F12" s="88"/>
      <c r="G12" s="88"/>
      <c r="H12" s="88"/>
      <c r="I12" s="88"/>
      <c r="J12" s="88"/>
      <c r="K12" s="93">
        <f t="shared" si="0"/>
        <v>0</v>
      </c>
    </row>
    <row r="13" spans="1:11" ht="15.75" customHeight="1">
      <c r="A13" s="2">
        <v>4</v>
      </c>
      <c r="B13" s="86" t="str">
        <f>IF('proje ve personel bilgileri'!A18&lt;&gt;0,('proje ve personel bilgileri'!A18)," ")</f>
        <v> </v>
      </c>
      <c r="C13" s="87"/>
      <c r="D13" s="88"/>
      <c r="E13" s="88"/>
      <c r="F13" s="88"/>
      <c r="G13" s="88"/>
      <c r="H13" s="88"/>
      <c r="I13" s="88"/>
      <c r="J13" s="88"/>
      <c r="K13" s="93">
        <f t="shared" si="0"/>
        <v>0</v>
      </c>
    </row>
    <row r="14" spans="1:11" ht="15.75" customHeight="1">
      <c r="A14" s="2">
        <v>5</v>
      </c>
      <c r="B14" s="86" t="str">
        <f>IF('proje ve personel bilgileri'!A19&lt;&gt;0,('proje ve personel bilgileri'!A19)," ")</f>
        <v> </v>
      </c>
      <c r="C14" s="87"/>
      <c r="D14" s="88"/>
      <c r="E14" s="88"/>
      <c r="F14" s="88"/>
      <c r="G14" s="88"/>
      <c r="H14" s="88"/>
      <c r="I14" s="88"/>
      <c r="J14" s="88"/>
      <c r="K14" s="93">
        <f t="shared" si="0"/>
        <v>0</v>
      </c>
    </row>
    <row r="15" spans="1:11" ht="15.75" customHeight="1">
      <c r="A15" s="2">
        <v>6</v>
      </c>
      <c r="B15" s="86" t="str">
        <f>IF('proje ve personel bilgileri'!A20&lt;&gt;0,('proje ve personel bilgileri'!A20)," ")</f>
        <v> </v>
      </c>
      <c r="C15" s="87"/>
      <c r="D15" s="88"/>
      <c r="E15" s="88"/>
      <c r="F15" s="88"/>
      <c r="G15" s="88"/>
      <c r="H15" s="88"/>
      <c r="I15" s="88"/>
      <c r="J15" s="88"/>
      <c r="K15" s="93">
        <f t="shared" si="0"/>
        <v>0</v>
      </c>
    </row>
    <row r="16" spans="1:11" ht="15.75" customHeight="1">
      <c r="A16" s="2">
        <v>7</v>
      </c>
      <c r="B16" s="86" t="str">
        <f>IF('proje ve personel bilgileri'!A21&lt;&gt;0,('proje ve personel bilgileri'!A21)," ")</f>
        <v> </v>
      </c>
      <c r="C16" s="87"/>
      <c r="D16" s="88"/>
      <c r="E16" s="88"/>
      <c r="F16" s="88"/>
      <c r="G16" s="88"/>
      <c r="H16" s="88"/>
      <c r="I16" s="88"/>
      <c r="J16" s="88"/>
      <c r="K16" s="93">
        <f t="shared" si="0"/>
        <v>0</v>
      </c>
    </row>
    <row r="17" spans="1:11" ht="15.75" customHeight="1">
      <c r="A17" s="2">
        <v>8</v>
      </c>
      <c r="B17" s="86" t="str">
        <f>IF('proje ve personel bilgileri'!A22&lt;&gt;0,('proje ve personel bilgileri'!A22)," ")</f>
        <v> </v>
      </c>
      <c r="C17" s="87"/>
      <c r="D17" s="88"/>
      <c r="E17" s="88"/>
      <c r="F17" s="88"/>
      <c r="G17" s="88"/>
      <c r="H17" s="88"/>
      <c r="I17" s="88"/>
      <c r="J17" s="88"/>
      <c r="K17" s="93">
        <f t="shared" si="0"/>
        <v>0</v>
      </c>
    </row>
    <row r="18" spans="1:11" ht="15.75" customHeight="1">
      <c r="A18" s="2">
        <v>9</v>
      </c>
      <c r="B18" s="86" t="str">
        <f>IF('proje ve personel bilgileri'!A23&lt;&gt;0,('proje ve personel bilgileri'!A23)," ")</f>
        <v> </v>
      </c>
      <c r="C18" s="87"/>
      <c r="D18" s="88"/>
      <c r="E18" s="88"/>
      <c r="F18" s="88"/>
      <c r="G18" s="88"/>
      <c r="H18" s="88"/>
      <c r="I18" s="88"/>
      <c r="J18" s="88"/>
      <c r="K18" s="93">
        <f t="shared" si="0"/>
        <v>0</v>
      </c>
    </row>
    <row r="19" spans="1:11" ht="15.75" customHeight="1">
      <c r="A19" s="2">
        <v>10</v>
      </c>
      <c r="B19" s="86" t="str">
        <f>IF('proje ve personel bilgileri'!A24&lt;&gt;0,('proje ve personel bilgileri'!A24)," ")</f>
        <v> </v>
      </c>
      <c r="C19" s="87"/>
      <c r="D19" s="88"/>
      <c r="E19" s="88"/>
      <c r="F19" s="88"/>
      <c r="G19" s="88"/>
      <c r="H19" s="88"/>
      <c r="I19" s="88"/>
      <c r="J19" s="88"/>
      <c r="K19" s="93">
        <f t="shared" si="0"/>
        <v>0</v>
      </c>
    </row>
    <row r="20" spans="1:11" ht="15.75" customHeight="1">
      <c r="A20" s="2">
        <v>11</v>
      </c>
      <c r="B20" s="86" t="str">
        <f>IF('proje ve personel bilgileri'!A25&lt;&gt;0,('proje ve personel bilgileri'!A25)," ")</f>
        <v> </v>
      </c>
      <c r="C20" s="87"/>
      <c r="D20" s="88"/>
      <c r="E20" s="88"/>
      <c r="F20" s="88"/>
      <c r="G20" s="88"/>
      <c r="H20" s="88"/>
      <c r="I20" s="88"/>
      <c r="J20" s="88"/>
      <c r="K20" s="93">
        <f t="shared" si="0"/>
        <v>0</v>
      </c>
    </row>
    <row r="21" spans="1:11" ht="15.75" customHeight="1">
      <c r="A21" s="2">
        <v>12</v>
      </c>
      <c r="B21" s="86" t="str">
        <f>IF('proje ve personel bilgileri'!A26&lt;&gt;0,('proje ve personel bilgileri'!A26)," ")</f>
        <v> </v>
      </c>
      <c r="C21" s="87"/>
      <c r="D21" s="88"/>
      <c r="E21" s="88"/>
      <c r="F21" s="88"/>
      <c r="G21" s="88"/>
      <c r="H21" s="88"/>
      <c r="I21" s="88"/>
      <c r="J21" s="88"/>
      <c r="K21" s="93">
        <f t="shared" si="0"/>
        <v>0</v>
      </c>
    </row>
    <row r="22" spans="1:11" ht="15.75" customHeight="1">
      <c r="A22" s="2">
        <v>13</v>
      </c>
      <c r="B22" s="86" t="str">
        <f>IF('proje ve personel bilgileri'!A27&lt;&gt;0,('proje ve personel bilgileri'!A27)," ")</f>
        <v> </v>
      </c>
      <c r="C22" s="87"/>
      <c r="D22" s="88"/>
      <c r="E22" s="88"/>
      <c r="F22" s="88"/>
      <c r="G22" s="88"/>
      <c r="H22" s="88"/>
      <c r="I22" s="88"/>
      <c r="J22" s="88"/>
      <c r="K22" s="93">
        <f t="shared" si="0"/>
        <v>0</v>
      </c>
    </row>
    <row r="23" spans="1:11" ht="15.75" customHeight="1">
      <c r="A23" s="2">
        <v>14</v>
      </c>
      <c r="B23" s="86" t="str">
        <f>IF('proje ve personel bilgileri'!A28&lt;&gt;0,('proje ve personel bilgileri'!A28)," ")</f>
        <v> </v>
      </c>
      <c r="C23" s="87"/>
      <c r="D23" s="88"/>
      <c r="E23" s="88"/>
      <c r="F23" s="88"/>
      <c r="G23" s="88"/>
      <c r="H23" s="88"/>
      <c r="I23" s="88"/>
      <c r="J23" s="88"/>
      <c r="K23" s="93">
        <f t="shared" si="0"/>
        <v>0</v>
      </c>
    </row>
    <row r="24" spans="1:11" ht="15.75" customHeight="1">
      <c r="A24" s="2">
        <v>15</v>
      </c>
      <c r="B24" s="86" t="str">
        <f>IF('proje ve personel bilgileri'!A29&lt;&gt;0,('proje ve personel bilgileri'!A29)," ")</f>
        <v> </v>
      </c>
      <c r="C24" s="87"/>
      <c r="D24" s="88"/>
      <c r="E24" s="88"/>
      <c r="F24" s="88"/>
      <c r="G24" s="88"/>
      <c r="H24" s="88"/>
      <c r="I24" s="88"/>
      <c r="J24" s="88"/>
      <c r="K24" s="93">
        <f t="shared" si="0"/>
        <v>0</v>
      </c>
    </row>
    <row r="25" spans="1:11" ht="15.75" customHeight="1">
      <c r="A25" s="2">
        <v>16</v>
      </c>
      <c r="B25" s="86" t="str">
        <f>IF('proje ve personel bilgileri'!A30&lt;&gt;0,('proje ve personel bilgileri'!A30)," ")</f>
        <v> </v>
      </c>
      <c r="C25" s="87"/>
      <c r="D25" s="88"/>
      <c r="E25" s="88"/>
      <c r="F25" s="88"/>
      <c r="G25" s="88"/>
      <c r="H25" s="88"/>
      <c r="I25" s="88"/>
      <c r="J25" s="88"/>
      <c r="K25" s="93">
        <f t="shared" si="0"/>
        <v>0</v>
      </c>
    </row>
    <row r="26" spans="1:11" ht="15.75" customHeight="1">
      <c r="A26" s="2">
        <v>17</v>
      </c>
      <c r="B26" s="86" t="str">
        <f>IF('proje ve personel bilgileri'!A31&lt;&gt;0,('proje ve personel bilgileri'!A31)," ")</f>
        <v> </v>
      </c>
      <c r="C26" s="87"/>
      <c r="D26" s="88"/>
      <c r="E26" s="88"/>
      <c r="F26" s="88"/>
      <c r="G26" s="88"/>
      <c r="H26" s="88"/>
      <c r="I26" s="88"/>
      <c r="J26" s="88"/>
      <c r="K26" s="93">
        <f t="shared" si="0"/>
        <v>0</v>
      </c>
    </row>
    <row r="27" spans="1:11" ht="15" customHeight="1">
      <c r="A27" s="2">
        <v>18</v>
      </c>
      <c r="B27" s="86" t="str">
        <f>IF('proje ve personel bilgileri'!A32&lt;&gt;0,('proje ve personel bilgileri'!A32)," ")</f>
        <v> </v>
      </c>
      <c r="C27" s="89"/>
      <c r="D27" s="88"/>
      <c r="E27" s="88"/>
      <c r="F27" s="88"/>
      <c r="G27" s="88"/>
      <c r="H27" s="88"/>
      <c r="I27" s="88"/>
      <c r="J27" s="88"/>
      <c r="K27" s="93">
        <f t="shared" si="0"/>
        <v>0</v>
      </c>
    </row>
    <row r="28" spans="1:11" ht="30" customHeight="1">
      <c r="A28" s="325" t="s">
        <v>63</v>
      </c>
      <c r="B28" s="326"/>
      <c r="C28" s="7" t="str">
        <f aca="true" t="shared" si="1" ref="C28:J28">IF($K$28&lt;&gt;0,SUM(C10:C27)," ")</f>
        <v> </v>
      </c>
      <c r="D28" s="8" t="str">
        <f t="shared" si="1"/>
        <v> </v>
      </c>
      <c r="E28" s="8" t="str">
        <f t="shared" si="1"/>
        <v> </v>
      </c>
      <c r="F28" s="8" t="str">
        <f t="shared" si="1"/>
        <v> </v>
      </c>
      <c r="G28" s="8" t="str">
        <f t="shared" si="1"/>
        <v> </v>
      </c>
      <c r="H28" s="8" t="str">
        <f t="shared" si="1"/>
        <v> </v>
      </c>
      <c r="I28" s="8" t="str">
        <f t="shared" si="1"/>
        <v> </v>
      </c>
      <c r="J28" s="8" t="str">
        <f t="shared" si="1"/>
        <v> </v>
      </c>
      <c r="K28" s="9">
        <f>SUM(K10:K27)</f>
        <v>0</v>
      </c>
    </row>
    <row r="29" ht="15" customHeight="1">
      <c r="A29" s="259"/>
    </row>
    <row r="30" spans="1:11" ht="25.5" customHeight="1">
      <c r="A30" s="323" t="s">
        <v>64</v>
      </c>
      <c r="B30" s="323"/>
      <c r="C30" s="323"/>
      <c r="D30" s="323"/>
      <c r="E30" s="323"/>
      <c r="F30" s="323"/>
      <c r="G30" s="323"/>
      <c r="H30" s="323"/>
      <c r="I30" s="323"/>
      <c r="J30" s="323"/>
      <c r="K30" s="323"/>
    </row>
    <row r="31" ht="15" customHeight="1">
      <c r="A31" s="49"/>
    </row>
    <row r="32" ht="15" customHeight="1">
      <c r="A32" s="257" t="s">
        <v>65</v>
      </c>
    </row>
    <row r="33" spans="3:5" ht="15" customHeight="1">
      <c r="C33" s="257" t="s">
        <v>66</v>
      </c>
      <c r="E33" s="257" t="s">
        <v>67</v>
      </c>
    </row>
    <row r="34" spans="3:5" ht="15" customHeight="1">
      <c r="C34" s="258"/>
      <c r="E34" s="258"/>
    </row>
  </sheetData>
  <sheetProtection password="D0BF" sheet="1" objects="1" scenarios="1"/>
  <mergeCells count="18">
    <mergeCell ref="A30:K30"/>
    <mergeCell ref="A1:K1"/>
    <mergeCell ref="A28:B28"/>
    <mergeCell ref="A4:B4"/>
    <mergeCell ref="C4:K4"/>
    <mergeCell ref="A5:B5"/>
    <mergeCell ref="C5:K5"/>
    <mergeCell ref="H6:H8"/>
    <mergeCell ref="G6:G8"/>
    <mergeCell ref="A6:A9"/>
    <mergeCell ref="K6:K9"/>
    <mergeCell ref="B6:B9"/>
    <mergeCell ref="E6:F6"/>
    <mergeCell ref="C6:C9"/>
    <mergeCell ref="I6:I8"/>
    <mergeCell ref="J6:J8"/>
    <mergeCell ref="E7:F7"/>
    <mergeCell ref="D6:D9"/>
  </mergeCells>
  <printOptions/>
  <pageMargins left="0.19685039370079" right="0.19685039370079" top="0.19685039370079" bottom="0.15748031496063" header="0" footer="0"/>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Q33"/>
  <sheetViews>
    <sheetView zoomScalePageLayoutView="0" workbookViewId="0" topLeftCell="A1">
      <selection activeCell="D12" sqref="D12"/>
    </sheetView>
  </sheetViews>
  <sheetFormatPr defaultColWidth="9.140625" defaultRowHeight="15" customHeight="1"/>
  <cols>
    <col min="1" max="1" width="5.421875" style="3" customWidth="1"/>
    <col min="2" max="2" width="40.28125" style="3" customWidth="1"/>
    <col min="3" max="3" width="7.140625" style="3" customWidth="1"/>
    <col min="4" max="4" width="10.8515625" style="3" customWidth="1"/>
    <col min="5" max="5" width="11.28125" style="3" customWidth="1"/>
    <col min="6" max="6" width="12.28125" style="3" customWidth="1"/>
    <col min="7" max="7" width="9.28125" style="3" customWidth="1"/>
    <col min="8" max="9" width="11.8515625" style="3" customWidth="1"/>
    <col min="10" max="10" width="14.28125" style="3" customWidth="1"/>
    <col min="11" max="11" width="16.140625" style="3" customWidth="1"/>
  </cols>
  <sheetData>
    <row r="1" spans="1:17" ht="15.75" customHeight="1">
      <c r="A1" s="324" t="s">
        <v>49</v>
      </c>
      <c r="B1" s="324"/>
      <c r="C1" s="324"/>
      <c r="D1" s="324"/>
      <c r="E1" s="324"/>
      <c r="F1" s="324"/>
      <c r="G1" s="324"/>
      <c r="H1" s="324"/>
      <c r="I1" s="324"/>
      <c r="J1" s="324"/>
      <c r="K1" s="324"/>
      <c r="L1" s="254"/>
      <c r="M1" s="254"/>
      <c r="N1" s="254"/>
      <c r="O1" s="254"/>
      <c r="P1" s="254"/>
      <c r="Q1" s="254"/>
    </row>
    <row r="2" spans="1:17" ht="15" customHeight="1">
      <c r="A2" s="66"/>
      <c r="B2" s="66"/>
      <c r="C2" s="66"/>
      <c r="D2" s="66"/>
      <c r="E2" s="276" t="str">
        <f>VLOOKUP(MONTH('proje ve personel bilgileri'!$F$9)+1,'proje ve personel bilgileri'!$F$23:$G$46,2,0)</f>
        <v>Şubat</v>
      </c>
      <c r="F2" s="277" t="s">
        <v>232</v>
      </c>
      <c r="G2" s="68"/>
      <c r="H2" s="66"/>
      <c r="I2" s="66"/>
      <c r="J2" s="66"/>
      <c r="K2" s="66"/>
      <c r="L2" s="62"/>
      <c r="M2" s="62"/>
      <c r="N2" s="62"/>
      <c r="O2" s="62"/>
      <c r="P2" s="62"/>
      <c r="Q2" s="62"/>
    </row>
    <row r="3" ht="18.75" customHeight="1">
      <c r="K3" s="4" t="s">
        <v>50</v>
      </c>
    </row>
    <row r="4" spans="1:11" ht="15.75" customHeight="1">
      <c r="A4" s="327" t="s">
        <v>2</v>
      </c>
      <c r="B4" s="328"/>
      <c r="C4" s="329">
        <f>'proje ve personel bilgileri'!$B$2</f>
        <v>0</v>
      </c>
      <c r="D4" s="330"/>
      <c r="E4" s="330"/>
      <c r="F4" s="330"/>
      <c r="G4" s="330"/>
      <c r="H4" s="330"/>
      <c r="I4" s="330"/>
      <c r="J4" s="330"/>
      <c r="K4" s="331"/>
    </row>
    <row r="5" spans="1:11" ht="15.75" customHeight="1">
      <c r="A5" s="332" t="s">
        <v>3</v>
      </c>
      <c r="B5" s="333"/>
      <c r="C5" s="334">
        <f>'proje ve personel bilgileri'!$B$3</f>
        <v>0</v>
      </c>
      <c r="D5" s="335"/>
      <c r="E5" s="335"/>
      <c r="F5" s="335"/>
      <c r="G5" s="335"/>
      <c r="H5" s="335"/>
      <c r="I5" s="335"/>
      <c r="J5" s="335"/>
      <c r="K5" s="336"/>
    </row>
    <row r="6" spans="1:11" ht="15" customHeight="1">
      <c r="A6" s="313" t="s">
        <v>51</v>
      </c>
      <c r="B6" s="313" t="s">
        <v>9</v>
      </c>
      <c r="C6" s="313" t="s">
        <v>52</v>
      </c>
      <c r="D6" s="321" t="s">
        <v>53</v>
      </c>
      <c r="E6" s="314"/>
      <c r="F6" s="315"/>
      <c r="G6" s="313" t="s">
        <v>54</v>
      </c>
      <c r="H6" s="316" t="s">
        <v>55</v>
      </c>
      <c r="I6" s="316" t="s">
        <v>56</v>
      </c>
      <c r="J6" s="316" t="s">
        <v>57</v>
      </c>
      <c r="K6" s="310" t="s">
        <v>58</v>
      </c>
    </row>
    <row r="7" spans="1:11" ht="20.25" customHeight="1">
      <c r="A7" s="312"/>
      <c r="B7" s="312"/>
      <c r="C7" s="312"/>
      <c r="D7" s="322"/>
      <c r="E7" s="319" t="s">
        <v>59</v>
      </c>
      <c r="F7" s="320"/>
      <c r="G7" s="312"/>
      <c r="H7" s="317"/>
      <c r="I7" s="317"/>
      <c r="J7" s="317"/>
      <c r="K7" s="311"/>
    </row>
    <row r="8" spans="1:11" ht="59.25" customHeight="1">
      <c r="A8" s="312"/>
      <c r="B8" s="312"/>
      <c r="C8" s="312"/>
      <c r="D8" s="322"/>
      <c r="E8" s="5" t="s">
        <v>68</v>
      </c>
      <c r="F8" s="5" t="s">
        <v>61</v>
      </c>
      <c r="G8" s="312"/>
      <c r="H8" s="317"/>
      <c r="I8" s="318"/>
      <c r="J8" s="318"/>
      <c r="K8" s="312"/>
    </row>
    <row r="9" spans="1:11" ht="15.75" customHeight="1">
      <c r="A9" s="312"/>
      <c r="B9" s="312"/>
      <c r="C9" s="312"/>
      <c r="D9" s="322"/>
      <c r="E9" s="6" t="s">
        <v>62</v>
      </c>
      <c r="F9" s="6" t="s">
        <v>62</v>
      </c>
      <c r="G9" s="253" t="s">
        <v>62</v>
      </c>
      <c r="H9" s="253" t="s">
        <v>62</v>
      </c>
      <c r="I9" s="256" t="s">
        <v>62</v>
      </c>
      <c r="J9" s="6" t="s">
        <v>62</v>
      </c>
      <c r="K9" s="312"/>
    </row>
    <row r="10" spans="1:11" ht="15.75" customHeight="1">
      <c r="A10" s="1">
        <v>1</v>
      </c>
      <c r="B10" s="95" t="str">
        <f>IF('proje ve personel bilgileri'!A15&lt;&gt;0,('proje ve personel bilgileri'!A15)," ")</f>
        <v> </v>
      </c>
      <c r="C10" s="91"/>
      <c r="D10" s="92"/>
      <c r="E10" s="92"/>
      <c r="F10" s="92"/>
      <c r="G10" s="92"/>
      <c r="H10" s="92"/>
      <c r="I10" s="92"/>
      <c r="J10" s="92"/>
      <c r="K10" s="93">
        <f aca="true" t="shared" si="0" ref="K10:K27">IF(D10&lt;&gt;0,SUM(D10+E10+F10+G10-H10-I10-J10),0)</f>
        <v>0</v>
      </c>
    </row>
    <row r="11" spans="1:11" ht="15.75" customHeight="1">
      <c r="A11" s="2">
        <v>2</v>
      </c>
      <c r="B11" s="95" t="str">
        <f>IF('proje ve personel bilgileri'!A16&lt;&gt;0,('proje ve personel bilgileri'!A16)," ")</f>
        <v> </v>
      </c>
      <c r="C11" s="91"/>
      <c r="D11" s="92"/>
      <c r="E11" s="92"/>
      <c r="F11" s="92"/>
      <c r="G11" s="92"/>
      <c r="H11" s="92"/>
      <c r="I11" s="92"/>
      <c r="J11" s="92"/>
      <c r="K11" s="93">
        <f t="shared" si="0"/>
        <v>0</v>
      </c>
    </row>
    <row r="12" spans="1:11" ht="15.75" customHeight="1">
      <c r="A12" s="2">
        <v>3</v>
      </c>
      <c r="B12" s="95" t="str">
        <f>IF('proje ve personel bilgileri'!A17&lt;&gt;0,('proje ve personel bilgileri'!A17)," ")</f>
        <v> </v>
      </c>
      <c r="C12" s="91"/>
      <c r="D12" s="92"/>
      <c r="E12" s="92"/>
      <c r="F12" s="92"/>
      <c r="G12" s="92"/>
      <c r="H12" s="92"/>
      <c r="I12" s="92"/>
      <c r="J12" s="92"/>
      <c r="K12" s="93">
        <f t="shared" si="0"/>
        <v>0</v>
      </c>
    </row>
    <row r="13" spans="1:11" ht="15.75" customHeight="1">
      <c r="A13" s="2">
        <v>4</v>
      </c>
      <c r="B13" s="95" t="str">
        <f>IF('proje ve personel bilgileri'!A18&lt;&gt;0,('proje ve personel bilgileri'!A18)," ")</f>
        <v> </v>
      </c>
      <c r="C13" s="91"/>
      <c r="D13" s="92"/>
      <c r="E13" s="92"/>
      <c r="F13" s="92"/>
      <c r="G13" s="92"/>
      <c r="H13" s="92"/>
      <c r="I13" s="92"/>
      <c r="J13" s="92"/>
      <c r="K13" s="93">
        <f t="shared" si="0"/>
        <v>0</v>
      </c>
    </row>
    <row r="14" spans="1:11" ht="15.75" customHeight="1">
      <c r="A14" s="2">
        <v>5</v>
      </c>
      <c r="B14" s="95" t="str">
        <f>IF('proje ve personel bilgileri'!A19&lt;&gt;0,('proje ve personel bilgileri'!A19)," ")</f>
        <v> </v>
      </c>
      <c r="C14" s="91"/>
      <c r="D14" s="92"/>
      <c r="E14" s="92"/>
      <c r="F14" s="92"/>
      <c r="G14" s="92"/>
      <c r="H14" s="92"/>
      <c r="I14" s="92"/>
      <c r="J14" s="92"/>
      <c r="K14" s="93">
        <f t="shared" si="0"/>
        <v>0</v>
      </c>
    </row>
    <row r="15" spans="1:11" ht="15.75" customHeight="1">
      <c r="A15" s="2">
        <v>6</v>
      </c>
      <c r="B15" s="95" t="str">
        <f>IF('proje ve personel bilgileri'!A20&lt;&gt;0,('proje ve personel bilgileri'!A20)," ")</f>
        <v> </v>
      </c>
      <c r="C15" s="91"/>
      <c r="D15" s="92"/>
      <c r="E15" s="92"/>
      <c r="F15" s="92"/>
      <c r="G15" s="92"/>
      <c r="H15" s="92"/>
      <c r="I15" s="92"/>
      <c r="J15" s="92"/>
      <c r="K15" s="93">
        <f t="shared" si="0"/>
        <v>0</v>
      </c>
    </row>
    <row r="16" spans="1:11" ht="15.75" customHeight="1">
      <c r="A16" s="2">
        <v>7</v>
      </c>
      <c r="B16" s="95" t="str">
        <f>IF('proje ve personel bilgileri'!A21&lt;&gt;0,('proje ve personel bilgileri'!A21)," ")</f>
        <v> </v>
      </c>
      <c r="C16" s="91"/>
      <c r="D16" s="92"/>
      <c r="E16" s="92"/>
      <c r="F16" s="92"/>
      <c r="G16" s="92"/>
      <c r="H16" s="92"/>
      <c r="I16" s="92"/>
      <c r="J16" s="92"/>
      <c r="K16" s="93">
        <f t="shared" si="0"/>
        <v>0</v>
      </c>
    </row>
    <row r="17" spans="1:11" ht="15.75" customHeight="1">
      <c r="A17" s="2">
        <v>8</v>
      </c>
      <c r="B17" s="95" t="str">
        <f>IF('proje ve personel bilgileri'!A22&lt;&gt;0,('proje ve personel bilgileri'!A22)," ")</f>
        <v> </v>
      </c>
      <c r="C17" s="91"/>
      <c r="D17" s="92"/>
      <c r="E17" s="92"/>
      <c r="F17" s="92"/>
      <c r="G17" s="92"/>
      <c r="H17" s="92"/>
      <c r="I17" s="92"/>
      <c r="J17" s="92"/>
      <c r="K17" s="93">
        <f t="shared" si="0"/>
        <v>0</v>
      </c>
    </row>
    <row r="18" spans="1:11" ht="15.75" customHeight="1">
      <c r="A18" s="2">
        <v>9</v>
      </c>
      <c r="B18" s="95" t="str">
        <f>IF('proje ve personel bilgileri'!A23&lt;&gt;0,('proje ve personel bilgileri'!A23)," ")</f>
        <v> </v>
      </c>
      <c r="C18" s="91"/>
      <c r="D18" s="92"/>
      <c r="E18" s="92"/>
      <c r="F18" s="92"/>
      <c r="G18" s="92"/>
      <c r="H18" s="92"/>
      <c r="I18" s="92"/>
      <c r="J18" s="92"/>
      <c r="K18" s="93">
        <f t="shared" si="0"/>
        <v>0</v>
      </c>
    </row>
    <row r="19" spans="1:11" ht="15.75" customHeight="1">
      <c r="A19" s="2">
        <v>10</v>
      </c>
      <c r="B19" s="95" t="str">
        <f>IF('proje ve personel bilgileri'!A24&lt;&gt;0,('proje ve personel bilgileri'!A24)," ")</f>
        <v> </v>
      </c>
      <c r="C19" s="91"/>
      <c r="D19" s="92"/>
      <c r="E19" s="92"/>
      <c r="F19" s="92"/>
      <c r="G19" s="92"/>
      <c r="H19" s="92"/>
      <c r="I19" s="92"/>
      <c r="J19" s="92"/>
      <c r="K19" s="93">
        <f t="shared" si="0"/>
        <v>0</v>
      </c>
    </row>
    <row r="20" spans="1:11" ht="15.75" customHeight="1">
      <c r="A20" s="2">
        <v>11</v>
      </c>
      <c r="B20" s="95" t="str">
        <f>IF('proje ve personel bilgileri'!A25&lt;&gt;0,('proje ve personel bilgileri'!A25)," ")</f>
        <v> </v>
      </c>
      <c r="C20" s="91"/>
      <c r="D20" s="92"/>
      <c r="E20" s="92"/>
      <c r="F20" s="92"/>
      <c r="G20" s="92"/>
      <c r="H20" s="92"/>
      <c r="I20" s="92"/>
      <c r="J20" s="92"/>
      <c r="K20" s="93">
        <f t="shared" si="0"/>
        <v>0</v>
      </c>
    </row>
    <row r="21" spans="1:11" ht="15.75" customHeight="1">
      <c r="A21" s="2">
        <v>12</v>
      </c>
      <c r="B21" s="95" t="str">
        <f>IF('proje ve personel bilgileri'!A26&lt;&gt;0,('proje ve personel bilgileri'!A26)," ")</f>
        <v> </v>
      </c>
      <c r="C21" s="91"/>
      <c r="D21" s="92"/>
      <c r="E21" s="92"/>
      <c r="F21" s="92"/>
      <c r="G21" s="92"/>
      <c r="H21" s="92"/>
      <c r="I21" s="92"/>
      <c r="J21" s="92"/>
      <c r="K21" s="93">
        <f t="shared" si="0"/>
        <v>0</v>
      </c>
    </row>
    <row r="22" spans="1:11" ht="15.75" customHeight="1">
      <c r="A22" s="2">
        <v>13</v>
      </c>
      <c r="B22" s="95" t="str">
        <f>IF('proje ve personel bilgileri'!A27&lt;&gt;0,('proje ve personel bilgileri'!A27)," ")</f>
        <v> </v>
      </c>
      <c r="C22" s="91"/>
      <c r="D22" s="92"/>
      <c r="E22" s="92"/>
      <c r="F22" s="92"/>
      <c r="G22" s="92"/>
      <c r="H22" s="92"/>
      <c r="I22" s="92"/>
      <c r="J22" s="92"/>
      <c r="K22" s="93">
        <f t="shared" si="0"/>
        <v>0</v>
      </c>
    </row>
    <row r="23" spans="1:11" ht="15.75" customHeight="1">
      <c r="A23" s="2">
        <v>14</v>
      </c>
      <c r="B23" s="95" t="str">
        <f>IF('proje ve personel bilgileri'!A28&lt;&gt;0,('proje ve personel bilgileri'!A28)," ")</f>
        <v> </v>
      </c>
      <c r="C23" s="91"/>
      <c r="D23" s="92"/>
      <c r="E23" s="92"/>
      <c r="F23" s="92"/>
      <c r="G23" s="92"/>
      <c r="H23" s="92"/>
      <c r="I23" s="92"/>
      <c r="J23" s="92"/>
      <c r="K23" s="93">
        <f t="shared" si="0"/>
        <v>0</v>
      </c>
    </row>
    <row r="24" spans="1:11" ht="15.75" customHeight="1">
      <c r="A24" s="2">
        <v>15</v>
      </c>
      <c r="B24" s="95" t="str">
        <f>IF('proje ve personel bilgileri'!A29&lt;&gt;0,('proje ve personel bilgileri'!A29)," ")</f>
        <v> </v>
      </c>
      <c r="C24" s="91"/>
      <c r="D24" s="92"/>
      <c r="E24" s="92"/>
      <c r="F24" s="92"/>
      <c r="G24" s="92"/>
      <c r="H24" s="92"/>
      <c r="I24" s="92"/>
      <c r="J24" s="92"/>
      <c r="K24" s="93">
        <f t="shared" si="0"/>
        <v>0</v>
      </c>
    </row>
    <row r="25" spans="1:11" ht="15.75" customHeight="1">
      <c r="A25" s="2">
        <v>16</v>
      </c>
      <c r="B25" s="95" t="str">
        <f>IF('proje ve personel bilgileri'!A30&lt;&gt;0,('proje ve personel bilgileri'!A30)," ")</f>
        <v> </v>
      </c>
      <c r="C25" s="91"/>
      <c r="D25" s="92"/>
      <c r="E25" s="92"/>
      <c r="F25" s="92"/>
      <c r="G25" s="92"/>
      <c r="H25" s="92"/>
      <c r="I25" s="92"/>
      <c r="J25" s="92"/>
      <c r="K25" s="93">
        <f t="shared" si="0"/>
        <v>0</v>
      </c>
    </row>
    <row r="26" spans="1:11" ht="15.75" customHeight="1">
      <c r="A26" s="2">
        <v>17</v>
      </c>
      <c r="B26" s="95" t="str">
        <f>IF('proje ve personel bilgileri'!A31&lt;&gt;0,('proje ve personel bilgileri'!A31)," ")</f>
        <v> </v>
      </c>
      <c r="C26" s="91"/>
      <c r="D26" s="92"/>
      <c r="E26" s="92"/>
      <c r="F26" s="92"/>
      <c r="G26" s="92"/>
      <c r="H26" s="92"/>
      <c r="I26" s="92"/>
      <c r="J26" s="92"/>
      <c r="K26" s="93">
        <f t="shared" si="0"/>
        <v>0</v>
      </c>
    </row>
    <row r="27" spans="1:11" ht="15" customHeight="1">
      <c r="A27" s="2">
        <v>18</v>
      </c>
      <c r="B27" s="95" t="str">
        <f>IF('proje ve personel bilgileri'!A32&lt;&gt;0,('proje ve personel bilgileri'!A32)," ")</f>
        <v> </v>
      </c>
      <c r="C27" s="94"/>
      <c r="D27" s="92"/>
      <c r="E27" s="92"/>
      <c r="F27" s="92"/>
      <c r="G27" s="92"/>
      <c r="H27" s="92"/>
      <c r="I27" s="92"/>
      <c r="J27" s="92"/>
      <c r="K27" s="93">
        <f t="shared" si="0"/>
        <v>0</v>
      </c>
    </row>
    <row r="28" spans="1:11" ht="30" customHeight="1">
      <c r="A28" s="325" t="s">
        <v>63</v>
      </c>
      <c r="B28" s="326"/>
      <c r="C28" s="7" t="str">
        <f aca="true" t="shared" si="1" ref="C28:J28">IF($K$28&lt;&gt;0,SUM(C10:C27)," ")</f>
        <v> </v>
      </c>
      <c r="D28" s="8" t="str">
        <f t="shared" si="1"/>
        <v> </v>
      </c>
      <c r="E28" s="8" t="str">
        <f t="shared" si="1"/>
        <v> </v>
      </c>
      <c r="F28" s="8" t="str">
        <f t="shared" si="1"/>
        <v> </v>
      </c>
      <c r="G28" s="8" t="str">
        <f t="shared" si="1"/>
        <v> </v>
      </c>
      <c r="H28" s="8" t="str">
        <f t="shared" si="1"/>
        <v> </v>
      </c>
      <c r="I28" s="8" t="str">
        <f t="shared" si="1"/>
        <v> </v>
      </c>
      <c r="J28" s="8" t="str">
        <f t="shared" si="1"/>
        <v> </v>
      </c>
      <c r="K28" s="9">
        <f>SUM(K10:K27)</f>
        <v>0</v>
      </c>
    </row>
    <row r="29" ht="15" customHeight="1">
      <c r="A29" s="259"/>
    </row>
    <row r="30" spans="1:11" ht="25.5" customHeight="1">
      <c r="A30" s="323" t="s">
        <v>64</v>
      </c>
      <c r="B30" s="323"/>
      <c r="C30" s="323"/>
      <c r="D30" s="323"/>
      <c r="E30" s="323"/>
      <c r="F30" s="323"/>
      <c r="G30" s="323"/>
      <c r="H30" s="323"/>
      <c r="I30" s="323"/>
      <c r="J30" s="323"/>
      <c r="K30" s="323"/>
    </row>
    <row r="31" ht="15" customHeight="1">
      <c r="A31" s="49"/>
    </row>
    <row r="32" ht="15" customHeight="1">
      <c r="A32" s="257" t="s">
        <v>65</v>
      </c>
    </row>
    <row r="33" spans="3:5" ht="15" customHeight="1">
      <c r="C33" s="257" t="s">
        <v>66</v>
      </c>
      <c r="E33" s="257" t="s">
        <v>67</v>
      </c>
    </row>
  </sheetData>
  <sheetProtection password="D0BF" sheet="1" objects="1" scenarios="1"/>
  <mergeCells count="18">
    <mergeCell ref="A30:K30"/>
    <mergeCell ref="G6:G8"/>
    <mergeCell ref="H6:H8"/>
    <mergeCell ref="A6:A9"/>
    <mergeCell ref="A4:B4"/>
    <mergeCell ref="A28:B28"/>
    <mergeCell ref="E7:F7"/>
    <mergeCell ref="A5:B5"/>
    <mergeCell ref="B6:B9"/>
    <mergeCell ref="C6:C9"/>
    <mergeCell ref="I6:I8"/>
    <mergeCell ref="J6:J8"/>
    <mergeCell ref="A1:K1"/>
    <mergeCell ref="C4:K4"/>
    <mergeCell ref="C5:K5"/>
    <mergeCell ref="K6:K9"/>
    <mergeCell ref="D6:D9"/>
    <mergeCell ref="E6:F6"/>
  </mergeCells>
  <printOptions/>
  <pageMargins left="0.19685039370079" right="0.19685039370079" top="0.19685039370079" bottom="0.19685039370079" header="0" footer="0"/>
  <pageSetup horizontalDpi="600" verticalDpi="600" orientation="landscape" paperSize="9" scale="95"/>
</worksheet>
</file>

<file path=xl/worksheets/sheet5.xml><?xml version="1.0" encoding="utf-8"?>
<worksheet xmlns="http://schemas.openxmlformats.org/spreadsheetml/2006/main" xmlns:r="http://schemas.openxmlformats.org/officeDocument/2006/relationships">
  <dimension ref="A1:Q33"/>
  <sheetViews>
    <sheetView zoomScalePageLayoutView="0" workbookViewId="0" topLeftCell="A1">
      <selection activeCell="E2" sqref="E2"/>
    </sheetView>
  </sheetViews>
  <sheetFormatPr defaultColWidth="9.140625" defaultRowHeight="15" customHeight="1"/>
  <cols>
    <col min="1" max="1" width="5.421875" style="3" customWidth="1"/>
    <col min="2" max="2" width="39.8515625" style="3" customWidth="1"/>
    <col min="3" max="3" width="7.140625" style="3" customWidth="1"/>
    <col min="4" max="4" width="10.8515625" style="3" customWidth="1"/>
    <col min="5" max="5" width="11.28125" style="3" customWidth="1"/>
    <col min="6" max="6" width="12.28125" style="3" customWidth="1"/>
    <col min="7" max="7" width="9.28125" style="3" customWidth="1"/>
    <col min="8" max="9" width="11.8515625" style="3" customWidth="1"/>
    <col min="10" max="10" width="14.28125" style="3" customWidth="1"/>
    <col min="11" max="11" width="16.140625" style="3" customWidth="1"/>
  </cols>
  <sheetData>
    <row r="1" spans="1:17" ht="15.75" customHeight="1">
      <c r="A1" s="324" t="s">
        <v>49</v>
      </c>
      <c r="B1" s="324"/>
      <c r="C1" s="324"/>
      <c r="D1" s="324"/>
      <c r="E1" s="324"/>
      <c r="F1" s="324"/>
      <c r="G1" s="324"/>
      <c r="H1" s="324"/>
      <c r="I1" s="324"/>
      <c r="J1" s="324"/>
      <c r="K1" s="324"/>
      <c r="L1" s="254"/>
      <c r="M1" s="254"/>
      <c r="N1" s="254"/>
      <c r="O1" s="254"/>
      <c r="P1" s="254"/>
      <c r="Q1" s="254"/>
    </row>
    <row r="2" spans="1:17" ht="15" customHeight="1">
      <c r="A2" s="66"/>
      <c r="B2" s="66"/>
      <c r="C2" s="66"/>
      <c r="D2" s="66"/>
      <c r="E2" s="276" t="str">
        <f>VLOOKUP(MONTH('proje ve personel bilgileri'!$F$9)+2,'proje ve personel bilgileri'!$F$23:$G$46,2,0)</f>
        <v>Mart</v>
      </c>
      <c r="F2" s="277" t="s">
        <v>232</v>
      </c>
      <c r="G2" s="68"/>
      <c r="H2" s="66"/>
      <c r="I2" s="66"/>
      <c r="J2" s="66"/>
      <c r="K2" s="66"/>
      <c r="L2" s="62"/>
      <c r="M2" s="62"/>
      <c r="N2" s="62"/>
      <c r="O2" s="62"/>
      <c r="P2" s="62"/>
      <c r="Q2" s="62"/>
    </row>
    <row r="3" ht="18.75" customHeight="1">
      <c r="K3" s="4" t="s">
        <v>50</v>
      </c>
    </row>
    <row r="4" spans="1:11" ht="15.75" customHeight="1">
      <c r="A4" s="327" t="s">
        <v>2</v>
      </c>
      <c r="B4" s="328"/>
      <c r="C4" s="329">
        <f>'proje ve personel bilgileri'!$B$2</f>
        <v>0</v>
      </c>
      <c r="D4" s="330"/>
      <c r="E4" s="330"/>
      <c r="F4" s="330"/>
      <c r="G4" s="330"/>
      <c r="H4" s="330"/>
      <c r="I4" s="330"/>
      <c r="J4" s="330"/>
      <c r="K4" s="331"/>
    </row>
    <row r="5" spans="1:11" ht="15.75" customHeight="1">
      <c r="A5" s="332" t="s">
        <v>3</v>
      </c>
      <c r="B5" s="333"/>
      <c r="C5" s="334">
        <f>'proje ve personel bilgileri'!$B$3</f>
        <v>0</v>
      </c>
      <c r="D5" s="335"/>
      <c r="E5" s="335"/>
      <c r="F5" s="335"/>
      <c r="G5" s="335"/>
      <c r="H5" s="335"/>
      <c r="I5" s="335"/>
      <c r="J5" s="335"/>
      <c r="K5" s="336"/>
    </row>
    <row r="6" spans="1:11" ht="15" customHeight="1">
      <c r="A6" s="313" t="s">
        <v>51</v>
      </c>
      <c r="B6" s="313" t="s">
        <v>9</v>
      </c>
      <c r="C6" s="313" t="s">
        <v>52</v>
      </c>
      <c r="D6" s="321" t="s">
        <v>53</v>
      </c>
      <c r="E6" s="314"/>
      <c r="F6" s="315"/>
      <c r="G6" s="313" t="s">
        <v>54</v>
      </c>
      <c r="H6" s="316" t="s">
        <v>55</v>
      </c>
      <c r="I6" s="316" t="s">
        <v>56</v>
      </c>
      <c r="J6" s="316" t="s">
        <v>57</v>
      </c>
      <c r="K6" s="310" t="s">
        <v>58</v>
      </c>
    </row>
    <row r="7" spans="1:11" ht="20.25" customHeight="1">
      <c r="A7" s="312"/>
      <c r="B7" s="312"/>
      <c r="C7" s="312"/>
      <c r="D7" s="322"/>
      <c r="E7" s="319" t="s">
        <v>59</v>
      </c>
      <c r="F7" s="320"/>
      <c r="G7" s="312"/>
      <c r="H7" s="317"/>
      <c r="I7" s="317"/>
      <c r="J7" s="317"/>
      <c r="K7" s="311"/>
    </row>
    <row r="8" spans="1:11" ht="59.25" customHeight="1">
      <c r="A8" s="312"/>
      <c r="B8" s="312"/>
      <c r="C8" s="312"/>
      <c r="D8" s="322"/>
      <c r="E8" s="5" t="s">
        <v>70</v>
      </c>
      <c r="F8" s="5" t="s">
        <v>61</v>
      </c>
      <c r="G8" s="312"/>
      <c r="H8" s="317"/>
      <c r="I8" s="318"/>
      <c r="J8" s="318"/>
      <c r="K8" s="312"/>
    </row>
    <row r="9" spans="1:11" ht="15.75" customHeight="1">
      <c r="A9" s="312"/>
      <c r="B9" s="312"/>
      <c r="C9" s="312"/>
      <c r="D9" s="322"/>
      <c r="E9" s="6" t="s">
        <v>62</v>
      </c>
      <c r="F9" s="6" t="s">
        <v>62</v>
      </c>
      <c r="G9" s="253" t="s">
        <v>62</v>
      </c>
      <c r="H9" s="253" t="s">
        <v>62</v>
      </c>
      <c r="I9" s="256" t="s">
        <v>62</v>
      </c>
      <c r="J9" s="6" t="s">
        <v>62</v>
      </c>
      <c r="K9" s="312"/>
    </row>
    <row r="10" spans="1:11" ht="15.75" customHeight="1">
      <c r="A10" s="1">
        <v>1</v>
      </c>
      <c r="B10" s="95" t="str">
        <f>IF('proje ve personel bilgileri'!A15&lt;&gt;0,('proje ve personel bilgileri'!A15)," ")</f>
        <v> </v>
      </c>
      <c r="C10" s="91"/>
      <c r="D10" s="92"/>
      <c r="E10" s="92"/>
      <c r="F10" s="92"/>
      <c r="G10" s="92"/>
      <c r="H10" s="92"/>
      <c r="I10" s="92"/>
      <c r="J10" s="92"/>
      <c r="K10" s="93">
        <f aca="true" t="shared" si="0" ref="K10:K27">IF(D10&lt;&gt;0,SUM(D10+E10+F10+G10-H10-I10-J10),0)</f>
        <v>0</v>
      </c>
    </row>
    <row r="11" spans="1:11" ht="15.75" customHeight="1">
      <c r="A11" s="2">
        <v>2</v>
      </c>
      <c r="B11" s="95" t="str">
        <f>IF('proje ve personel bilgileri'!A16&lt;&gt;0,('proje ve personel bilgileri'!A16)," ")</f>
        <v> </v>
      </c>
      <c r="C11" s="91"/>
      <c r="D11" s="92"/>
      <c r="E11" s="92"/>
      <c r="F11" s="92"/>
      <c r="G11" s="92"/>
      <c r="H11" s="92"/>
      <c r="I11" s="92"/>
      <c r="J11" s="92"/>
      <c r="K11" s="93">
        <f t="shared" si="0"/>
        <v>0</v>
      </c>
    </row>
    <row r="12" spans="1:11" ht="15.75" customHeight="1">
      <c r="A12" s="2">
        <v>3</v>
      </c>
      <c r="B12" s="95" t="str">
        <f>IF('proje ve personel bilgileri'!A17&lt;&gt;0,('proje ve personel bilgileri'!A17)," ")</f>
        <v> </v>
      </c>
      <c r="C12" s="91"/>
      <c r="D12" s="92"/>
      <c r="E12" s="92"/>
      <c r="F12" s="92"/>
      <c r="G12" s="92"/>
      <c r="H12" s="92"/>
      <c r="I12" s="92"/>
      <c r="J12" s="92"/>
      <c r="K12" s="93">
        <f t="shared" si="0"/>
        <v>0</v>
      </c>
    </row>
    <row r="13" spans="1:11" ht="15.75" customHeight="1">
      <c r="A13" s="2">
        <v>4</v>
      </c>
      <c r="B13" s="95" t="str">
        <f>IF('proje ve personel bilgileri'!A18&lt;&gt;0,('proje ve personel bilgileri'!A18)," ")</f>
        <v> </v>
      </c>
      <c r="C13" s="91"/>
      <c r="D13" s="92"/>
      <c r="E13" s="92"/>
      <c r="F13" s="92"/>
      <c r="G13" s="92"/>
      <c r="H13" s="92"/>
      <c r="I13" s="92"/>
      <c r="J13" s="92"/>
      <c r="K13" s="93">
        <f t="shared" si="0"/>
        <v>0</v>
      </c>
    </row>
    <row r="14" spans="1:11" ht="15.75" customHeight="1">
      <c r="A14" s="2">
        <v>5</v>
      </c>
      <c r="B14" s="95" t="str">
        <f>IF('proje ve personel bilgileri'!A19&lt;&gt;0,('proje ve personel bilgileri'!A19)," ")</f>
        <v> </v>
      </c>
      <c r="C14" s="91"/>
      <c r="D14" s="92"/>
      <c r="E14" s="92"/>
      <c r="F14" s="92"/>
      <c r="G14" s="92"/>
      <c r="H14" s="92"/>
      <c r="I14" s="92"/>
      <c r="J14" s="92"/>
      <c r="K14" s="93">
        <f t="shared" si="0"/>
        <v>0</v>
      </c>
    </row>
    <row r="15" spans="1:11" ht="15.75" customHeight="1">
      <c r="A15" s="2">
        <v>6</v>
      </c>
      <c r="B15" s="95" t="str">
        <f>IF('proje ve personel bilgileri'!A20&lt;&gt;0,('proje ve personel bilgileri'!A20)," ")</f>
        <v> </v>
      </c>
      <c r="C15" s="91"/>
      <c r="D15" s="92"/>
      <c r="E15" s="92"/>
      <c r="F15" s="92"/>
      <c r="G15" s="92"/>
      <c r="H15" s="92"/>
      <c r="I15" s="92"/>
      <c r="J15" s="92"/>
      <c r="K15" s="93">
        <f t="shared" si="0"/>
        <v>0</v>
      </c>
    </row>
    <row r="16" spans="1:11" ht="15.75" customHeight="1">
      <c r="A16" s="2">
        <v>7</v>
      </c>
      <c r="B16" s="95" t="str">
        <f>IF('proje ve personel bilgileri'!A21&lt;&gt;0,('proje ve personel bilgileri'!A21)," ")</f>
        <v> </v>
      </c>
      <c r="C16" s="91"/>
      <c r="D16" s="92"/>
      <c r="E16" s="92"/>
      <c r="F16" s="92"/>
      <c r="G16" s="92"/>
      <c r="H16" s="92"/>
      <c r="I16" s="92"/>
      <c r="J16" s="92"/>
      <c r="K16" s="93">
        <f t="shared" si="0"/>
        <v>0</v>
      </c>
    </row>
    <row r="17" spans="1:11" ht="15.75" customHeight="1">
      <c r="A17" s="2">
        <v>8</v>
      </c>
      <c r="B17" s="95" t="str">
        <f>IF('proje ve personel bilgileri'!A22&lt;&gt;0,('proje ve personel bilgileri'!A22)," ")</f>
        <v> </v>
      </c>
      <c r="C17" s="91"/>
      <c r="D17" s="92"/>
      <c r="E17" s="92"/>
      <c r="F17" s="92"/>
      <c r="G17" s="92"/>
      <c r="H17" s="92"/>
      <c r="I17" s="92"/>
      <c r="J17" s="92"/>
      <c r="K17" s="93">
        <f t="shared" si="0"/>
        <v>0</v>
      </c>
    </row>
    <row r="18" spans="1:11" ht="15.75" customHeight="1">
      <c r="A18" s="2">
        <v>9</v>
      </c>
      <c r="B18" s="95" t="str">
        <f>IF('proje ve personel bilgileri'!A23&lt;&gt;0,('proje ve personel bilgileri'!A23)," ")</f>
        <v> </v>
      </c>
      <c r="C18" s="91"/>
      <c r="D18" s="92"/>
      <c r="E18" s="92"/>
      <c r="F18" s="92"/>
      <c r="G18" s="92"/>
      <c r="H18" s="92"/>
      <c r="I18" s="92"/>
      <c r="J18" s="92"/>
      <c r="K18" s="93">
        <f t="shared" si="0"/>
        <v>0</v>
      </c>
    </row>
    <row r="19" spans="1:11" ht="15.75" customHeight="1">
      <c r="A19" s="2">
        <v>10</v>
      </c>
      <c r="B19" s="95" t="str">
        <f>IF('proje ve personel bilgileri'!A24&lt;&gt;0,('proje ve personel bilgileri'!A24)," ")</f>
        <v> </v>
      </c>
      <c r="C19" s="91"/>
      <c r="D19" s="92"/>
      <c r="E19" s="92"/>
      <c r="F19" s="92"/>
      <c r="G19" s="92"/>
      <c r="H19" s="92"/>
      <c r="I19" s="92"/>
      <c r="J19" s="92"/>
      <c r="K19" s="93">
        <f t="shared" si="0"/>
        <v>0</v>
      </c>
    </row>
    <row r="20" spans="1:11" ht="15.75" customHeight="1">
      <c r="A20" s="2">
        <v>11</v>
      </c>
      <c r="B20" s="95" t="str">
        <f>IF('proje ve personel bilgileri'!A25&lt;&gt;0,('proje ve personel bilgileri'!A25)," ")</f>
        <v> </v>
      </c>
      <c r="C20" s="91"/>
      <c r="D20" s="92"/>
      <c r="E20" s="92"/>
      <c r="F20" s="92"/>
      <c r="G20" s="92"/>
      <c r="H20" s="92"/>
      <c r="I20" s="92"/>
      <c r="J20" s="92"/>
      <c r="K20" s="93">
        <f t="shared" si="0"/>
        <v>0</v>
      </c>
    </row>
    <row r="21" spans="1:11" ht="15.75" customHeight="1">
      <c r="A21" s="2">
        <v>12</v>
      </c>
      <c r="B21" s="95" t="str">
        <f>IF('proje ve personel bilgileri'!A26&lt;&gt;0,('proje ve personel bilgileri'!A26)," ")</f>
        <v> </v>
      </c>
      <c r="C21" s="91"/>
      <c r="D21" s="92"/>
      <c r="E21" s="92"/>
      <c r="F21" s="92"/>
      <c r="G21" s="92"/>
      <c r="H21" s="92"/>
      <c r="I21" s="92"/>
      <c r="J21" s="92"/>
      <c r="K21" s="93">
        <f t="shared" si="0"/>
        <v>0</v>
      </c>
    </row>
    <row r="22" spans="1:11" ht="15.75" customHeight="1">
      <c r="A22" s="2">
        <v>13</v>
      </c>
      <c r="B22" s="95" t="str">
        <f>IF('proje ve personel bilgileri'!A27&lt;&gt;0,('proje ve personel bilgileri'!A27)," ")</f>
        <v> </v>
      </c>
      <c r="C22" s="91"/>
      <c r="D22" s="92"/>
      <c r="E22" s="92"/>
      <c r="F22" s="92"/>
      <c r="G22" s="92"/>
      <c r="H22" s="92"/>
      <c r="I22" s="92"/>
      <c r="J22" s="92"/>
      <c r="K22" s="93">
        <f t="shared" si="0"/>
        <v>0</v>
      </c>
    </row>
    <row r="23" spans="1:11" ht="15.75" customHeight="1">
      <c r="A23" s="2">
        <v>14</v>
      </c>
      <c r="B23" s="95" t="str">
        <f>IF('proje ve personel bilgileri'!A28&lt;&gt;0,('proje ve personel bilgileri'!A28)," ")</f>
        <v> </v>
      </c>
      <c r="C23" s="91"/>
      <c r="D23" s="92"/>
      <c r="E23" s="92"/>
      <c r="F23" s="92"/>
      <c r="G23" s="92"/>
      <c r="H23" s="92"/>
      <c r="I23" s="92"/>
      <c r="J23" s="92"/>
      <c r="K23" s="93">
        <f t="shared" si="0"/>
        <v>0</v>
      </c>
    </row>
    <row r="24" spans="1:11" ht="15.75" customHeight="1">
      <c r="A24" s="2">
        <v>15</v>
      </c>
      <c r="B24" s="95" t="str">
        <f>IF('proje ve personel bilgileri'!A29&lt;&gt;0,('proje ve personel bilgileri'!A29)," ")</f>
        <v> </v>
      </c>
      <c r="C24" s="91"/>
      <c r="D24" s="92"/>
      <c r="E24" s="92"/>
      <c r="F24" s="92"/>
      <c r="G24" s="92"/>
      <c r="H24" s="92"/>
      <c r="I24" s="92"/>
      <c r="J24" s="92"/>
      <c r="K24" s="93">
        <f t="shared" si="0"/>
        <v>0</v>
      </c>
    </row>
    <row r="25" spans="1:11" ht="15.75" customHeight="1">
      <c r="A25" s="2">
        <v>16</v>
      </c>
      <c r="B25" s="95" t="str">
        <f>IF('proje ve personel bilgileri'!A30&lt;&gt;0,('proje ve personel bilgileri'!A30)," ")</f>
        <v> </v>
      </c>
      <c r="C25" s="91"/>
      <c r="D25" s="92"/>
      <c r="E25" s="92"/>
      <c r="F25" s="92"/>
      <c r="G25" s="92"/>
      <c r="H25" s="92"/>
      <c r="I25" s="92"/>
      <c r="J25" s="92"/>
      <c r="K25" s="93">
        <f t="shared" si="0"/>
        <v>0</v>
      </c>
    </row>
    <row r="26" spans="1:11" ht="15.75" customHeight="1">
      <c r="A26" s="2">
        <v>17</v>
      </c>
      <c r="B26" s="95" t="str">
        <f>IF('proje ve personel bilgileri'!A31&lt;&gt;0,('proje ve personel bilgileri'!A31)," ")</f>
        <v> </v>
      </c>
      <c r="C26" s="91"/>
      <c r="D26" s="92"/>
      <c r="E26" s="92"/>
      <c r="F26" s="92"/>
      <c r="G26" s="92"/>
      <c r="H26" s="92"/>
      <c r="I26" s="92"/>
      <c r="J26" s="92"/>
      <c r="K26" s="93">
        <f t="shared" si="0"/>
        <v>0</v>
      </c>
    </row>
    <row r="27" spans="1:11" ht="15" customHeight="1">
      <c r="A27" s="2">
        <v>18</v>
      </c>
      <c r="B27" s="95" t="str">
        <f>IF('proje ve personel bilgileri'!A32&lt;&gt;0,('proje ve personel bilgileri'!A32)," ")</f>
        <v> </v>
      </c>
      <c r="C27" s="94"/>
      <c r="D27" s="92"/>
      <c r="E27" s="92"/>
      <c r="F27" s="92"/>
      <c r="G27" s="92"/>
      <c r="H27" s="92"/>
      <c r="I27" s="92"/>
      <c r="J27" s="92"/>
      <c r="K27" s="93">
        <f t="shared" si="0"/>
        <v>0</v>
      </c>
    </row>
    <row r="28" spans="1:11" ht="30" customHeight="1">
      <c r="A28" s="325" t="s">
        <v>63</v>
      </c>
      <c r="B28" s="326"/>
      <c r="C28" s="7" t="str">
        <f aca="true" t="shared" si="1" ref="C28:J28">IF($K$28&lt;&gt;0,SUM(C10:C27)," ")</f>
        <v> </v>
      </c>
      <c r="D28" s="8" t="str">
        <f t="shared" si="1"/>
        <v> </v>
      </c>
      <c r="E28" s="8" t="str">
        <f t="shared" si="1"/>
        <v> </v>
      </c>
      <c r="F28" s="8" t="str">
        <f t="shared" si="1"/>
        <v> </v>
      </c>
      <c r="G28" s="8" t="str">
        <f t="shared" si="1"/>
        <v> </v>
      </c>
      <c r="H28" s="8" t="str">
        <f t="shared" si="1"/>
        <v> </v>
      </c>
      <c r="I28" s="8" t="str">
        <f t="shared" si="1"/>
        <v> </v>
      </c>
      <c r="J28" s="8" t="str">
        <f t="shared" si="1"/>
        <v> </v>
      </c>
      <c r="K28" s="9">
        <f>SUM(K10:K27)</f>
        <v>0</v>
      </c>
    </row>
    <row r="29" ht="15" customHeight="1">
      <c r="A29" s="259"/>
    </row>
    <row r="30" spans="1:11" ht="25.5" customHeight="1">
      <c r="A30" s="323" t="s">
        <v>64</v>
      </c>
      <c r="B30" s="323"/>
      <c r="C30" s="323"/>
      <c r="D30" s="323"/>
      <c r="E30" s="323"/>
      <c r="F30" s="323"/>
      <c r="G30" s="323"/>
      <c r="H30" s="323"/>
      <c r="I30" s="323"/>
      <c r="J30" s="323"/>
      <c r="K30" s="323"/>
    </row>
    <row r="31" ht="15" customHeight="1">
      <c r="A31" s="49"/>
    </row>
    <row r="32" ht="15" customHeight="1">
      <c r="A32" s="257" t="s">
        <v>65</v>
      </c>
    </row>
    <row r="33" spans="3:5" ht="15" customHeight="1">
      <c r="C33" s="257" t="s">
        <v>66</v>
      </c>
      <c r="E33" s="257" t="s">
        <v>67</v>
      </c>
    </row>
  </sheetData>
  <sheetProtection password="D0BF" sheet="1" objects="1" scenarios="1"/>
  <mergeCells count="18">
    <mergeCell ref="A30:K30"/>
    <mergeCell ref="G6:G8"/>
    <mergeCell ref="H6:H8"/>
    <mergeCell ref="A6:A9"/>
    <mergeCell ref="A4:B4"/>
    <mergeCell ref="A28:B28"/>
    <mergeCell ref="E7:F7"/>
    <mergeCell ref="A5:B5"/>
    <mergeCell ref="B6:B9"/>
    <mergeCell ref="C6:C9"/>
    <mergeCell ref="I6:I8"/>
    <mergeCell ref="J6:J8"/>
    <mergeCell ref="A1:K1"/>
    <mergeCell ref="C4:K4"/>
    <mergeCell ref="C5:K5"/>
    <mergeCell ref="K6:K9"/>
    <mergeCell ref="D6:D9"/>
    <mergeCell ref="E6:F6"/>
  </mergeCells>
  <printOptions/>
  <pageMargins left="0.19685039370079" right="0.19685039370079" top="0.19685039370079" bottom="0.19685039370079" header="0" footer="0"/>
  <pageSetup horizontalDpi="600" verticalDpi="600" orientation="landscape" paperSize="9" scale="95"/>
</worksheet>
</file>

<file path=xl/worksheets/sheet6.xml><?xml version="1.0" encoding="utf-8"?>
<worksheet xmlns="http://schemas.openxmlformats.org/spreadsheetml/2006/main" xmlns:r="http://schemas.openxmlformats.org/officeDocument/2006/relationships">
  <dimension ref="A1:Q33"/>
  <sheetViews>
    <sheetView zoomScalePageLayoutView="0" workbookViewId="0" topLeftCell="A1">
      <selection activeCell="K10" sqref="K10"/>
    </sheetView>
  </sheetViews>
  <sheetFormatPr defaultColWidth="9.140625" defaultRowHeight="15" customHeight="1"/>
  <cols>
    <col min="1" max="1" width="5.421875" style="3" customWidth="1"/>
    <col min="2" max="2" width="40.8515625" style="3" customWidth="1"/>
    <col min="3" max="3" width="7.140625" style="3" customWidth="1"/>
    <col min="4" max="4" width="10.8515625" style="3" customWidth="1"/>
    <col min="5" max="5" width="11.28125" style="3" customWidth="1"/>
    <col min="6" max="6" width="12.28125" style="3" customWidth="1"/>
    <col min="7" max="7" width="9.28125" style="3" customWidth="1"/>
    <col min="8" max="9" width="11.8515625" style="3" customWidth="1"/>
    <col min="10" max="10" width="14.28125" style="3" customWidth="1"/>
    <col min="11" max="11" width="16.140625" style="3" customWidth="1"/>
  </cols>
  <sheetData>
    <row r="1" spans="1:17" ht="15.75" customHeight="1">
      <c r="A1" s="324" t="s">
        <v>49</v>
      </c>
      <c r="B1" s="324"/>
      <c r="C1" s="324"/>
      <c r="D1" s="324"/>
      <c r="E1" s="324"/>
      <c r="F1" s="324"/>
      <c r="G1" s="324"/>
      <c r="H1" s="324"/>
      <c r="I1" s="324"/>
      <c r="J1" s="324"/>
      <c r="K1" s="324"/>
      <c r="L1" s="254"/>
      <c r="M1" s="254"/>
      <c r="N1" s="254"/>
      <c r="O1" s="254"/>
      <c r="P1" s="254"/>
      <c r="Q1" s="254"/>
    </row>
    <row r="2" spans="1:17" ht="15" customHeight="1">
      <c r="A2" s="66"/>
      <c r="B2" s="66"/>
      <c r="C2" s="66"/>
      <c r="D2" s="66"/>
      <c r="E2" s="276" t="str">
        <f>VLOOKUP(MONTH('proje ve personel bilgileri'!$F$9)+3,'proje ve personel bilgileri'!$F$23:$G$46,2,0)</f>
        <v>Nisan</v>
      </c>
      <c r="F2" s="277" t="s">
        <v>232</v>
      </c>
      <c r="G2" s="68"/>
      <c r="H2" s="66"/>
      <c r="I2" s="66"/>
      <c r="J2" s="66"/>
      <c r="K2" s="66"/>
      <c r="L2" s="62"/>
      <c r="M2" s="62"/>
      <c r="N2" s="62"/>
      <c r="O2" s="62"/>
      <c r="P2" s="62"/>
      <c r="Q2" s="62"/>
    </row>
    <row r="3" ht="18.75" customHeight="1">
      <c r="K3" s="4" t="s">
        <v>50</v>
      </c>
    </row>
    <row r="4" spans="1:11" ht="15.75" customHeight="1">
      <c r="A4" s="327" t="s">
        <v>2</v>
      </c>
      <c r="B4" s="328"/>
      <c r="C4" s="329">
        <f>'proje ve personel bilgileri'!$B$2</f>
        <v>0</v>
      </c>
      <c r="D4" s="330"/>
      <c r="E4" s="330"/>
      <c r="F4" s="330"/>
      <c r="G4" s="330"/>
      <c r="H4" s="330"/>
      <c r="I4" s="330"/>
      <c r="J4" s="330"/>
      <c r="K4" s="331"/>
    </row>
    <row r="5" spans="1:11" ht="15.75" customHeight="1">
      <c r="A5" s="332" t="s">
        <v>3</v>
      </c>
      <c r="B5" s="333"/>
      <c r="C5" s="334">
        <f>'proje ve personel bilgileri'!$B$3</f>
        <v>0</v>
      </c>
      <c r="D5" s="335"/>
      <c r="E5" s="335"/>
      <c r="F5" s="335"/>
      <c r="G5" s="335"/>
      <c r="H5" s="335"/>
      <c r="I5" s="335"/>
      <c r="J5" s="335"/>
      <c r="K5" s="336"/>
    </row>
    <row r="6" spans="1:11" ht="15" customHeight="1">
      <c r="A6" s="313" t="s">
        <v>51</v>
      </c>
      <c r="B6" s="313" t="s">
        <v>9</v>
      </c>
      <c r="C6" s="313" t="s">
        <v>52</v>
      </c>
      <c r="D6" s="321" t="s">
        <v>53</v>
      </c>
      <c r="E6" s="314"/>
      <c r="F6" s="315"/>
      <c r="G6" s="313" t="s">
        <v>54</v>
      </c>
      <c r="H6" s="316" t="s">
        <v>55</v>
      </c>
      <c r="I6" s="316" t="s">
        <v>56</v>
      </c>
      <c r="J6" s="316" t="s">
        <v>57</v>
      </c>
      <c r="K6" s="310" t="s">
        <v>58</v>
      </c>
    </row>
    <row r="7" spans="1:11" ht="20.25" customHeight="1">
      <c r="A7" s="312"/>
      <c r="B7" s="312"/>
      <c r="C7" s="312"/>
      <c r="D7" s="322"/>
      <c r="E7" s="319" t="s">
        <v>59</v>
      </c>
      <c r="F7" s="320"/>
      <c r="G7" s="312"/>
      <c r="H7" s="317"/>
      <c r="I7" s="317"/>
      <c r="J7" s="317"/>
      <c r="K7" s="311"/>
    </row>
    <row r="8" spans="1:11" ht="59.25" customHeight="1">
      <c r="A8" s="312"/>
      <c r="B8" s="312"/>
      <c r="C8" s="312"/>
      <c r="D8" s="322"/>
      <c r="E8" s="5" t="s">
        <v>68</v>
      </c>
      <c r="F8" s="5" t="s">
        <v>61</v>
      </c>
      <c r="G8" s="312"/>
      <c r="H8" s="317"/>
      <c r="I8" s="318"/>
      <c r="J8" s="318"/>
      <c r="K8" s="312"/>
    </row>
    <row r="9" spans="1:11" ht="15.75" customHeight="1">
      <c r="A9" s="312"/>
      <c r="B9" s="312"/>
      <c r="C9" s="312"/>
      <c r="D9" s="322"/>
      <c r="E9" s="6" t="s">
        <v>62</v>
      </c>
      <c r="F9" s="6" t="s">
        <v>62</v>
      </c>
      <c r="G9" s="253" t="s">
        <v>62</v>
      </c>
      <c r="H9" s="253" t="s">
        <v>62</v>
      </c>
      <c r="I9" s="256" t="s">
        <v>62</v>
      </c>
      <c r="J9" s="6" t="s">
        <v>62</v>
      </c>
      <c r="K9" s="312"/>
    </row>
    <row r="10" spans="1:11" ht="15.75" customHeight="1">
      <c r="A10" s="1">
        <v>1</v>
      </c>
      <c r="B10" s="95" t="str">
        <f>IF('proje ve personel bilgileri'!A15&lt;&gt;0,('proje ve personel bilgileri'!A15)," ")</f>
        <v> </v>
      </c>
      <c r="C10" s="91"/>
      <c r="D10" s="92"/>
      <c r="E10" s="92"/>
      <c r="F10" s="92"/>
      <c r="G10" s="92"/>
      <c r="H10" s="92"/>
      <c r="I10" s="92"/>
      <c r="J10" s="92"/>
      <c r="K10" s="93">
        <f aca="true" t="shared" si="0" ref="K10:K27">IF(D10&lt;&gt;0,SUM(D10+E10+F10+G10-H10-I10-J10),0)</f>
        <v>0</v>
      </c>
    </row>
    <row r="11" spans="1:11" ht="15.75" customHeight="1">
      <c r="A11" s="2">
        <v>2</v>
      </c>
      <c r="B11" s="95" t="str">
        <f>IF('proje ve personel bilgileri'!A16&lt;&gt;0,('proje ve personel bilgileri'!A16)," ")</f>
        <v> </v>
      </c>
      <c r="C11" s="91"/>
      <c r="D11" s="92"/>
      <c r="E11" s="92"/>
      <c r="F11" s="92"/>
      <c r="G11" s="92"/>
      <c r="H11" s="92"/>
      <c r="I11" s="92"/>
      <c r="J11" s="92"/>
      <c r="K11" s="93">
        <f t="shared" si="0"/>
        <v>0</v>
      </c>
    </row>
    <row r="12" spans="1:11" ht="15.75" customHeight="1">
      <c r="A12" s="2">
        <v>3</v>
      </c>
      <c r="B12" s="95" t="str">
        <f>IF('proje ve personel bilgileri'!A17&lt;&gt;0,('proje ve personel bilgileri'!A17)," ")</f>
        <v> </v>
      </c>
      <c r="C12" s="91"/>
      <c r="D12" s="92"/>
      <c r="E12" s="92"/>
      <c r="F12" s="92"/>
      <c r="G12" s="92"/>
      <c r="H12" s="92"/>
      <c r="I12" s="92"/>
      <c r="J12" s="92"/>
      <c r="K12" s="93">
        <f t="shared" si="0"/>
        <v>0</v>
      </c>
    </row>
    <row r="13" spans="1:11" ht="15.75" customHeight="1">
      <c r="A13" s="2">
        <v>4</v>
      </c>
      <c r="B13" s="95" t="str">
        <f>IF('proje ve personel bilgileri'!A18&lt;&gt;0,('proje ve personel bilgileri'!A18)," ")</f>
        <v> </v>
      </c>
      <c r="C13" s="91"/>
      <c r="D13" s="92"/>
      <c r="E13" s="92"/>
      <c r="F13" s="92"/>
      <c r="G13" s="92"/>
      <c r="H13" s="92"/>
      <c r="I13" s="92"/>
      <c r="J13" s="92"/>
      <c r="K13" s="93">
        <f t="shared" si="0"/>
        <v>0</v>
      </c>
    </row>
    <row r="14" spans="1:11" ht="15.75" customHeight="1">
      <c r="A14" s="2">
        <v>5</v>
      </c>
      <c r="B14" s="95" t="str">
        <f>IF('proje ve personel bilgileri'!A19&lt;&gt;0,('proje ve personel bilgileri'!A19)," ")</f>
        <v> </v>
      </c>
      <c r="C14" s="91"/>
      <c r="D14" s="92"/>
      <c r="E14" s="92"/>
      <c r="F14" s="92"/>
      <c r="G14" s="92"/>
      <c r="H14" s="92"/>
      <c r="I14" s="92"/>
      <c r="J14" s="92"/>
      <c r="K14" s="93">
        <f t="shared" si="0"/>
        <v>0</v>
      </c>
    </row>
    <row r="15" spans="1:11" ht="15.75" customHeight="1">
      <c r="A15" s="2">
        <v>6</v>
      </c>
      <c r="B15" s="95" t="str">
        <f>IF('proje ve personel bilgileri'!A20&lt;&gt;0,('proje ve personel bilgileri'!A20)," ")</f>
        <v> </v>
      </c>
      <c r="C15" s="91"/>
      <c r="D15" s="92"/>
      <c r="E15" s="92"/>
      <c r="F15" s="92"/>
      <c r="G15" s="92"/>
      <c r="H15" s="92"/>
      <c r="I15" s="92"/>
      <c r="J15" s="92"/>
      <c r="K15" s="93">
        <f t="shared" si="0"/>
        <v>0</v>
      </c>
    </row>
    <row r="16" spans="1:11" ht="15.75" customHeight="1">
      <c r="A16" s="2">
        <v>7</v>
      </c>
      <c r="B16" s="95" t="str">
        <f>IF('proje ve personel bilgileri'!A21&lt;&gt;0,('proje ve personel bilgileri'!A21)," ")</f>
        <v> </v>
      </c>
      <c r="C16" s="91"/>
      <c r="D16" s="92"/>
      <c r="E16" s="92"/>
      <c r="F16" s="92"/>
      <c r="G16" s="92"/>
      <c r="H16" s="92"/>
      <c r="I16" s="92"/>
      <c r="J16" s="92"/>
      <c r="K16" s="93">
        <f t="shared" si="0"/>
        <v>0</v>
      </c>
    </row>
    <row r="17" spans="1:11" ht="15.75" customHeight="1">
      <c r="A17" s="2">
        <v>8</v>
      </c>
      <c r="B17" s="95" t="str">
        <f>IF('proje ve personel bilgileri'!A22&lt;&gt;0,('proje ve personel bilgileri'!A22)," ")</f>
        <v> </v>
      </c>
      <c r="C17" s="91"/>
      <c r="D17" s="92"/>
      <c r="E17" s="92"/>
      <c r="F17" s="92"/>
      <c r="G17" s="92"/>
      <c r="H17" s="92"/>
      <c r="I17" s="92"/>
      <c r="J17" s="92"/>
      <c r="K17" s="93">
        <f t="shared" si="0"/>
        <v>0</v>
      </c>
    </row>
    <row r="18" spans="1:11" ht="15.75" customHeight="1">
      <c r="A18" s="2">
        <v>9</v>
      </c>
      <c r="B18" s="95" t="str">
        <f>IF('proje ve personel bilgileri'!A23&lt;&gt;0,('proje ve personel bilgileri'!A23)," ")</f>
        <v> </v>
      </c>
      <c r="C18" s="91"/>
      <c r="D18" s="92"/>
      <c r="E18" s="92"/>
      <c r="F18" s="92"/>
      <c r="G18" s="92"/>
      <c r="H18" s="92"/>
      <c r="I18" s="92"/>
      <c r="J18" s="92"/>
      <c r="K18" s="93">
        <f t="shared" si="0"/>
        <v>0</v>
      </c>
    </row>
    <row r="19" spans="1:11" ht="15.75" customHeight="1">
      <c r="A19" s="2">
        <v>10</v>
      </c>
      <c r="B19" s="95" t="str">
        <f>IF('proje ve personel bilgileri'!A24&lt;&gt;0,('proje ve personel bilgileri'!A24)," ")</f>
        <v> </v>
      </c>
      <c r="C19" s="91"/>
      <c r="D19" s="92"/>
      <c r="E19" s="92"/>
      <c r="F19" s="92"/>
      <c r="G19" s="92"/>
      <c r="H19" s="92"/>
      <c r="I19" s="92"/>
      <c r="J19" s="92"/>
      <c r="K19" s="93">
        <f t="shared" si="0"/>
        <v>0</v>
      </c>
    </row>
    <row r="20" spans="1:11" ht="15.75" customHeight="1">
      <c r="A20" s="2">
        <v>11</v>
      </c>
      <c r="B20" s="95" t="str">
        <f>IF('proje ve personel bilgileri'!A25&lt;&gt;0,('proje ve personel bilgileri'!A25)," ")</f>
        <v> </v>
      </c>
      <c r="C20" s="91"/>
      <c r="D20" s="92"/>
      <c r="E20" s="92"/>
      <c r="F20" s="92"/>
      <c r="G20" s="92"/>
      <c r="H20" s="92"/>
      <c r="I20" s="92"/>
      <c r="J20" s="92"/>
      <c r="K20" s="93">
        <f t="shared" si="0"/>
        <v>0</v>
      </c>
    </row>
    <row r="21" spans="1:11" ht="15.75" customHeight="1">
      <c r="A21" s="2">
        <v>12</v>
      </c>
      <c r="B21" s="95" t="str">
        <f>IF('proje ve personel bilgileri'!A26&lt;&gt;0,('proje ve personel bilgileri'!A26)," ")</f>
        <v> </v>
      </c>
      <c r="C21" s="91"/>
      <c r="D21" s="92"/>
      <c r="E21" s="92"/>
      <c r="F21" s="92"/>
      <c r="G21" s="92"/>
      <c r="H21" s="92"/>
      <c r="I21" s="92"/>
      <c r="J21" s="92"/>
      <c r="K21" s="93">
        <f t="shared" si="0"/>
        <v>0</v>
      </c>
    </row>
    <row r="22" spans="1:11" ht="15.75" customHeight="1">
      <c r="A22" s="2">
        <v>13</v>
      </c>
      <c r="B22" s="95" t="str">
        <f>IF('proje ve personel bilgileri'!A27&lt;&gt;0,('proje ve personel bilgileri'!A27)," ")</f>
        <v> </v>
      </c>
      <c r="C22" s="91"/>
      <c r="D22" s="92"/>
      <c r="E22" s="92"/>
      <c r="F22" s="92"/>
      <c r="G22" s="92"/>
      <c r="H22" s="92"/>
      <c r="I22" s="92"/>
      <c r="J22" s="92"/>
      <c r="K22" s="93">
        <f t="shared" si="0"/>
        <v>0</v>
      </c>
    </row>
    <row r="23" spans="1:11" ht="15.75" customHeight="1">
      <c r="A23" s="2">
        <v>14</v>
      </c>
      <c r="B23" s="95" t="str">
        <f>IF('proje ve personel bilgileri'!A28&lt;&gt;0,('proje ve personel bilgileri'!A28)," ")</f>
        <v> </v>
      </c>
      <c r="C23" s="91"/>
      <c r="D23" s="92"/>
      <c r="E23" s="92"/>
      <c r="F23" s="92"/>
      <c r="G23" s="92"/>
      <c r="H23" s="92"/>
      <c r="I23" s="92"/>
      <c r="J23" s="92"/>
      <c r="K23" s="93">
        <f t="shared" si="0"/>
        <v>0</v>
      </c>
    </row>
    <row r="24" spans="1:11" ht="15.75" customHeight="1">
      <c r="A24" s="2">
        <v>15</v>
      </c>
      <c r="B24" s="95" t="str">
        <f>IF('proje ve personel bilgileri'!A29&lt;&gt;0,('proje ve personel bilgileri'!A29)," ")</f>
        <v> </v>
      </c>
      <c r="C24" s="91"/>
      <c r="D24" s="92"/>
      <c r="E24" s="92"/>
      <c r="F24" s="92"/>
      <c r="G24" s="92"/>
      <c r="H24" s="92"/>
      <c r="I24" s="92"/>
      <c r="J24" s="92"/>
      <c r="K24" s="93">
        <f t="shared" si="0"/>
        <v>0</v>
      </c>
    </row>
    <row r="25" spans="1:11" ht="15.75" customHeight="1">
      <c r="A25" s="2">
        <v>16</v>
      </c>
      <c r="B25" s="95" t="str">
        <f>IF('proje ve personel bilgileri'!A30&lt;&gt;0,('proje ve personel bilgileri'!A30)," ")</f>
        <v> </v>
      </c>
      <c r="C25" s="91"/>
      <c r="D25" s="92"/>
      <c r="E25" s="92"/>
      <c r="F25" s="92"/>
      <c r="G25" s="92"/>
      <c r="H25" s="92"/>
      <c r="I25" s="92"/>
      <c r="J25" s="92"/>
      <c r="K25" s="93">
        <f t="shared" si="0"/>
        <v>0</v>
      </c>
    </row>
    <row r="26" spans="1:11" ht="15.75" customHeight="1">
      <c r="A26" s="2">
        <v>17</v>
      </c>
      <c r="B26" s="95" t="str">
        <f>IF('proje ve personel bilgileri'!A31&lt;&gt;0,('proje ve personel bilgileri'!A31)," ")</f>
        <v> </v>
      </c>
      <c r="C26" s="91"/>
      <c r="D26" s="92"/>
      <c r="E26" s="92"/>
      <c r="F26" s="92"/>
      <c r="G26" s="92"/>
      <c r="H26" s="92"/>
      <c r="I26" s="92"/>
      <c r="J26" s="92"/>
      <c r="K26" s="93">
        <f t="shared" si="0"/>
        <v>0</v>
      </c>
    </row>
    <row r="27" spans="1:11" ht="15" customHeight="1">
      <c r="A27" s="2">
        <v>18</v>
      </c>
      <c r="B27" s="95" t="str">
        <f>IF('proje ve personel bilgileri'!A32&lt;&gt;0,('proje ve personel bilgileri'!A32)," ")</f>
        <v> </v>
      </c>
      <c r="C27" s="94"/>
      <c r="D27" s="92"/>
      <c r="E27" s="92"/>
      <c r="F27" s="92"/>
      <c r="G27" s="92"/>
      <c r="H27" s="92"/>
      <c r="I27" s="92"/>
      <c r="J27" s="92"/>
      <c r="K27" s="93">
        <f t="shared" si="0"/>
        <v>0</v>
      </c>
    </row>
    <row r="28" spans="1:11" ht="30" customHeight="1">
      <c r="A28" s="325" t="s">
        <v>63</v>
      </c>
      <c r="B28" s="326"/>
      <c r="C28" s="7" t="str">
        <f aca="true" t="shared" si="1" ref="C28:J28">IF($K$28&lt;&gt;0,SUM(C10:C27)," ")</f>
        <v> </v>
      </c>
      <c r="D28" s="8" t="str">
        <f t="shared" si="1"/>
        <v> </v>
      </c>
      <c r="E28" s="8" t="str">
        <f t="shared" si="1"/>
        <v> </v>
      </c>
      <c r="F28" s="8" t="str">
        <f t="shared" si="1"/>
        <v> </v>
      </c>
      <c r="G28" s="8" t="str">
        <f t="shared" si="1"/>
        <v> </v>
      </c>
      <c r="H28" s="8" t="str">
        <f t="shared" si="1"/>
        <v> </v>
      </c>
      <c r="I28" s="8" t="str">
        <f t="shared" si="1"/>
        <v> </v>
      </c>
      <c r="J28" s="8" t="str">
        <f t="shared" si="1"/>
        <v> </v>
      </c>
      <c r="K28" s="9">
        <f>SUM(K10:K27)</f>
        <v>0</v>
      </c>
    </row>
    <row r="29" ht="15" customHeight="1">
      <c r="A29" s="259"/>
    </row>
    <row r="30" spans="1:11" ht="25.5" customHeight="1">
      <c r="A30" s="323" t="s">
        <v>64</v>
      </c>
      <c r="B30" s="323"/>
      <c r="C30" s="323"/>
      <c r="D30" s="323"/>
      <c r="E30" s="323"/>
      <c r="F30" s="323"/>
      <c r="G30" s="323"/>
      <c r="H30" s="323"/>
      <c r="I30" s="323"/>
      <c r="J30" s="323"/>
      <c r="K30" s="323"/>
    </row>
    <row r="31" ht="15" customHeight="1">
      <c r="A31" s="49"/>
    </row>
    <row r="32" ht="15" customHeight="1">
      <c r="A32" s="257" t="s">
        <v>65</v>
      </c>
    </row>
    <row r="33" spans="3:5" ht="15" customHeight="1">
      <c r="C33" s="257" t="s">
        <v>66</v>
      </c>
      <c r="E33" s="257" t="s">
        <v>67</v>
      </c>
    </row>
  </sheetData>
  <sheetProtection password="D0BF" sheet="1" objects="1" scenarios="1"/>
  <mergeCells count="18">
    <mergeCell ref="A30:K30"/>
    <mergeCell ref="G6:G8"/>
    <mergeCell ref="H6:H8"/>
    <mergeCell ref="A6:A9"/>
    <mergeCell ref="A4:B4"/>
    <mergeCell ref="A28:B28"/>
    <mergeCell ref="E7:F7"/>
    <mergeCell ref="A5:B5"/>
    <mergeCell ref="B6:B9"/>
    <mergeCell ref="C6:C9"/>
    <mergeCell ref="I6:I8"/>
    <mergeCell ref="J6:J8"/>
    <mergeCell ref="A1:K1"/>
    <mergeCell ref="C4:K4"/>
    <mergeCell ref="C5:K5"/>
    <mergeCell ref="K6:K9"/>
    <mergeCell ref="D6:D9"/>
    <mergeCell ref="E6:F6"/>
  </mergeCells>
  <printOptions/>
  <pageMargins left="0.19685039370079" right="0.19685039370079" top="0.19685039370079" bottom="0.19685039370079" header="0" footer="0"/>
  <pageSetup horizontalDpi="600" verticalDpi="600" orientation="landscape" paperSize="9" scale="95"/>
</worksheet>
</file>

<file path=xl/worksheets/sheet7.xml><?xml version="1.0" encoding="utf-8"?>
<worksheet xmlns="http://schemas.openxmlformats.org/spreadsheetml/2006/main" xmlns:r="http://schemas.openxmlformats.org/officeDocument/2006/relationships">
  <dimension ref="A1:Q33"/>
  <sheetViews>
    <sheetView zoomScalePageLayoutView="0" workbookViewId="0" topLeftCell="A1">
      <selection activeCell="K10" sqref="K10"/>
    </sheetView>
  </sheetViews>
  <sheetFormatPr defaultColWidth="9.140625" defaultRowHeight="15" customHeight="1"/>
  <cols>
    <col min="1" max="1" width="5.421875" style="3" customWidth="1"/>
    <col min="2" max="2" width="38.8515625" style="3" customWidth="1"/>
    <col min="3" max="3" width="7.140625" style="3" customWidth="1"/>
    <col min="4" max="4" width="10.8515625" style="3" customWidth="1"/>
    <col min="5" max="5" width="11.28125" style="3" customWidth="1"/>
    <col min="6" max="6" width="12.28125" style="3" customWidth="1"/>
    <col min="7" max="7" width="9.28125" style="3" customWidth="1"/>
    <col min="8" max="9" width="11.8515625" style="3" customWidth="1"/>
    <col min="10" max="10" width="14.28125" style="3" customWidth="1"/>
    <col min="11" max="11" width="16.140625" style="3" customWidth="1"/>
  </cols>
  <sheetData>
    <row r="1" spans="1:17" ht="15.75" customHeight="1">
      <c r="A1" s="324" t="s">
        <v>49</v>
      </c>
      <c r="B1" s="324"/>
      <c r="C1" s="324"/>
      <c r="D1" s="324"/>
      <c r="E1" s="324"/>
      <c r="F1" s="324"/>
      <c r="G1" s="324"/>
      <c r="H1" s="324"/>
      <c r="I1" s="324"/>
      <c r="J1" s="324"/>
      <c r="K1" s="324"/>
      <c r="L1" s="254"/>
      <c r="M1" s="254"/>
      <c r="N1" s="254"/>
      <c r="O1" s="254"/>
      <c r="P1" s="254"/>
      <c r="Q1" s="254"/>
    </row>
    <row r="2" spans="1:17" ht="15" customHeight="1">
      <c r="A2" s="66"/>
      <c r="B2" s="66"/>
      <c r="C2" s="66"/>
      <c r="D2" s="66"/>
      <c r="E2" s="276" t="str">
        <f>VLOOKUP(MONTH('proje ve personel bilgileri'!$F$9)+4,'proje ve personel bilgileri'!$F$23:$G$46,2,0)</f>
        <v>Mayıs</v>
      </c>
      <c r="F2" s="277" t="s">
        <v>232</v>
      </c>
      <c r="H2" s="66"/>
      <c r="I2" s="66"/>
      <c r="J2" s="66"/>
      <c r="K2" s="66"/>
      <c r="L2" s="62"/>
      <c r="M2" s="62"/>
      <c r="N2" s="62"/>
      <c r="O2" s="62"/>
      <c r="P2" s="62"/>
      <c r="Q2" s="62"/>
    </row>
    <row r="3" ht="18.75" customHeight="1">
      <c r="K3" s="4" t="s">
        <v>50</v>
      </c>
    </row>
    <row r="4" spans="1:11" ht="15.75" customHeight="1">
      <c r="A4" s="327" t="s">
        <v>2</v>
      </c>
      <c r="B4" s="328"/>
      <c r="C4" s="329">
        <f>'proje ve personel bilgileri'!$B$2</f>
        <v>0</v>
      </c>
      <c r="D4" s="330"/>
      <c r="E4" s="330"/>
      <c r="F4" s="330"/>
      <c r="G4" s="330"/>
      <c r="H4" s="330"/>
      <c r="I4" s="330"/>
      <c r="J4" s="330"/>
      <c r="K4" s="331"/>
    </row>
    <row r="5" spans="1:11" ht="15.75" customHeight="1">
      <c r="A5" s="332" t="s">
        <v>3</v>
      </c>
      <c r="B5" s="333"/>
      <c r="C5" s="334">
        <f>'proje ve personel bilgileri'!$B$3</f>
        <v>0</v>
      </c>
      <c r="D5" s="335"/>
      <c r="E5" s="335"/>
      <c r="F5" s="335"/>
      <c r="G5" s="335"/>
      <c r="H5" s="335"/>
      <c r="I5" s="335"/>
      <c r="J5" s="335"/>
      <c r="K5" s="336"/>
    </row>
    <row r="6" spans="1:11" ht="15" customHeight="1">
      <c r="A6" s="313" t="s">
        <v>51</v>
      </c>
      <c r="B6" s="313" t="s">
        <v>9</v>
      </c>
      <c r="C6" s="313" t="s">
        <v>52</v>
      </c>
      <c r="D6" s="321" t="s">
        <v>53</v>
      </c>
      <c r="E6" s="314"/>
      <c r="F6" s="315"/>
      <c r="G6" s="313" t="s">
        <v>54</v>
      </c>
      <c r="H6" s="316" t="s">
        <v>55</v>
      </c>
      <c r="I6" s="316" t="s">
        <v>56</v>
      </c>
      <c r="J6" s="316" t="s">
        <v>57</v>
      </c>
      <c r="K6" s="310" t="s">
        <v>58</v>
      </c>
    </row>
    <row r="7" spans="1:11" ht="20.25" customHeight="1">
      <c r="A7" s="312"/>
      <c r="B7" s="312"/>
      <c r="C7" s="312"/>
      <c r="D7" s="322"/>
      <c r="E7" s="319" t="s">
        <v>59</v>
      </c>
      <c r="F7" s="320"/>
      <c r="G7" s="312"/>
      <c r="H7" s="317"/>
      <c r="I7" s="317"/>
      <c r="J7" s="317"/>
      <c r="K7" s="311"/>
    </row>
    <row r="8" spans="1:11" ht="59.25" customHeight="1">
      <c r="A8" s="312"/>
      <c r="B8" s="312"/>
      <c r="C8" s="312"/>
      <c r="D8" s="322"/>
      <c r="E8" s="5" t="s">
        <v>69</v>
      </c>
      <c r="F8" s="5" t="s">
        <v>61</v>
      </c>
      <c r="G8" s="312"/>
      <c r="H8" s="317"/>
      <c r="I8" s="318"/>
      <c r="J8" s="318"/>
      <c r="K8" s="312"/>
    </row>
    <row r="9" spans="1:11" ht="15.75" customHeight="1">
      <c r="A9" s="312"/>
      <c r="B9" s="312"/>
      <c r="C9" s="312"/>
      <c r="D9" s="322"/>
      <c r="E9" s="6" t="s">
        <v>62</v>
      </c>
      <c r="F9" s="6" t="s">
        <v>62</v>
      </c>
      <c r="G9" s="253" t="s">
        <v>62</v>
      </c>
      <c r="H9" s="253" t="s">
        <v>62</v>
      </c>
      <c r="I9" s="256" t="s">
        <v>62</v>
      </c>
      <c r="J9" s="6" t="s">
        <v>62</v>
      </c>
      <c r="K9" s="312"/>
    </row>
    <row r="10" spans="1:11" ht="15.75" customHeight="1">
      <c r="A10" s="1">
        <v>1</v>
      </c>
      <c r="B10" s="95" t="str">
        <f>IF('proje ve personel bilgileri'!A15&lt;&gt;0,('proje ve personel bilgileri'!A15)," ")</f>
        <v> </v>
      </c>
      <c r="C10" s="91"/>
      <c r="D10" s="92"/>
      <c r="E10" s="92"/>
      <c r="F10" s="92"/>
      <c r="G10" s="92"/>
      <c r="H10" s="92"/>
      <c r="I10" s="92"/>
      <c r="J10" s="92"/>
      <c r="K10" s="93">
        <f aca="true" t="shared" si="0" ref="K10:K27">IF(D10&lt;&gt;0,SUM(D10+E10+F10+G10-H10-I10-J10),0)</f>
        <v>0</v>
      </c>
    </row>
    <row r="11" spans="1:11" ht="15.75" customHeight="1">
      <c r="A11" s="2">
        <v>2</v>
      </c>
      <c r="B11" s="95" t="str">
        <f>IF('proje ve personel bilgileri'!A16&lt;&gt;0,('proje ve personel bilgileri'!A16)," ")</f>
        <v> </v>
      </c>
      <c r="C11" s="91"/>
      <c r="D11" s="92"/>
      <c r="E11" s="92"/>
      <c r="F11" s="92"/>
      <c r="G11" s="92"/>
      <c r="H11" s="92"/>
      <c r="I11" s="92"/>
      <c r="J11" s="92"/>
      <c r="K11" s="93">
        <f t="shared" si="0"/>
        <v>0</v>
      </c>
    </row>
    <row r="12" spans="1:11" ht="15.75" customHeight="1">
      <c r="A12" s="2">
        <v>3</v>
      </c>
      <c r="B12" s="95" t="str">
        <f>IF('proje ve personel bilgileri'!A17&lt;&gt;0,('proje ve personel bilgileri'!A17)," ")</f>
        <v> </v>
      </c>
      <c r="C12" s="91"/>
      <c r="D12" s="92"/>
      <c r="E12" s="92"/>
      <c r="F12" s="92"/>
      <c r="G12" s="92"/>
      <c r="H12" s="92"/>
      <c r="I12" s="92"/>
      <c r="J12" s="92"/>
      <c r="K12" s="93">
        <f t="shared" si="0"/>
        <v>0</v>
      </c>
    </row>
    <row r="13" spans="1:11" ht="15.75" customHeight="1">
      <c r="A13" s="2">
        <v>4</v>
      </c>
      <c r="B13" s="95" t="str">
        <f>IF('proje ve personel bilgileri'!A18&lt;&gt;0,('proje ve personel bilgileri'!A18)," ")</f>
        <v> </v>
      </c>
      <c r="C13" s="91"/>
      <c r="D13" s="92"/>
      <c r="E13" s="92"/>
      <c r="F13" s="92"/>
      <c r="G13" s="92"/>
      <c r="H13" s="92"/>
      <c r="I13" s="92"/>
      <c r="J13" s="92"/>
      <c r="K13" s="93">
        <f t="shared" si="0"/>
        <v>0</v>
      </c>
    </row>
    <row r="14" spans="1:11" ht="15.75" customHeight="1">
      <c r="A14" s="2">
        <v>5</v>
      </c>
      <c r="B14" s="95" t="str">
        <f>IF('proje ve personel bilgileri'!A19&lt;&gt;0,('proje ve personel bilgileri'!A19)," ")</f>
        <v> </v>
      </c>
      <c r="C14" s="91"/>
      <c r="D14" s="92"/>
      <c r="E14" s="92"/>
      <c r="F14" s="92"/>
      <c r="G14" s="92"/>
      <c r="H14" s="92"/>
      <c r="I14" s="92"/>
      <c r="J14" s="92"/>
      <c r="K14" s="93">
        <f t="shared" si="0"/>
        <v>0</v>
      </c>
    </row>
    <row r="15" spans="1:11" ht="15.75" customHeight="1">
      <c r="A15" s="2">
        <v>6</v>
      </c>
      <c r="B15" s="95" t="str">
        <f>IF('proje ve personel bilgileri'!A20&lt;&gt;0,('proje ve personel bilgileri'!A20)," ")</f>
        <v> </v>
      </c>
      <c r="C15" s="91"/>
      <c r="D15" s="92"/>
      <c r="E15" s="92"/>
      <c r="F15" s="92"/>
      <c r="G15" s="92"/>
      <c r="H15" s="92"/>
      <c r="I15" s="92"/>
      <c r="J15" s="92"/>
      <c r="K15" s="93">
        <f t="shared" si="0"/>
        <v>0</v>
      </c>
    </row>
    <row r="16" spans="1:11" ht="15.75" customHeight="1">
      <c r="A16" s="2">
        <v>7</v>
      </c>
      <c r="B16" s="95" t="str">
        <f>IF('proje ve personel bilgileri'!A21&lt;&gt;0,('proje ve personel bilgileri'!A21)," ")</f>
        <v> </v>
      </c>
      <c r="C16" s="91"/>
      <c r="D16" s="92"/>
      <c r="E16" s="92"/>
      <c r="F16" s="92"/>
      <c r="G16" s="92"/>
      <c r="H16" s="92"/>
      <c r="I16" s="92"/>
      <c r="J16" s="92"/>
      <c r="K16" s="93">
        <f t="shared" si="0"/>
        <v>0</v>
      </c>
    </row>
    <row r="17" spans="1:11" ht="15.75" customHeight="1">
      <c r="A17" s="2">
        <v>8</v>
      </c>
      <c r="B17" s="95" t="str">
        <f>IF('proje ve personel bilgileri'!A22&lt;&gt;0,('proje ve personel bilgileri'!A22)," ")</f>
        <v> </v>
      </c>
      <c r="C17" s="91"/>
      <c r="D17" s="92"/>
      <c r="E17" s="92"/>
      <c r="F17" s="92"/>
      <c r="G17" s="92"/>
      <c r="H17" s="92"/>
      <c r="I17" s="92"/>
      <c r="J17" s="92"/>
      <c r="K17" s="93">
        <f t="shared" si="0"/>
        <v>0</v>
      </c>
    </row>
    <row r="18" spans="1:11" ht="15.75" customHeight="1">
      <c r="A18" s="2">
        <v>9</v>
      </c>
      <c r="B18" s="95" t="str">
        <f>IF('proje ve personel bilgileri'!A23&lt;&gt;0,('proje ve personel bilgileri'!A23)," ")</f>
        <v> </v>
      </c>
      <c r="C18" s="91"/>
      <c r="D18" s="92"/>
      <c r="E18" s="92"/>
      <c r="F18" s="92"/>
      <c r="G18" s="92"/>
      <c r="H18" s="92"/>
      <c r="I18" s="92"/>
      <c r="J18" s="92"/>
      <c r="K18" s="93">
        <f t="shared" si="0"/>
        <v>0</v>
      </c>
    </row>
    <row r="19" spans="1:11" ht="15.75" customHeight="1">
      <c r="A19" s="2">
        <v>10</v>
      </c>
      <c r="B19" s="95" t="str">
        <f>IF('proje ve personel bilgileri'!A24&lt;&gt;0,('proje ve personel bilgileri'!A24)," ")</f>
        <v> </v>
      </c>
      <c r="C19" s="91"/>
      <c r="D19" s="92"/>
      <c r="E19" s="92"/>
      <c r="F19" s="92"/>
      <c r="G19" s="92"/>
      <c r="H19" s="92"/>
      <c r="I19" s="92"/>
      <c r="J19" s="92"/>
      <c r="K19" s="93">
        <f t="shared" si="0"/>
        <v>0</v>
      </c>
    </row>
    <row r="20" spans="1:11" ht="15.75" customHeight="1">
      <c r="A20" s="2">
        <v>11</v>
      </c>
      <c r="B20" s="95" t="str">
        <f>IF('proje ve personel bilgileri'!A25&lt;&gt;0,('proje ve personel bilgileri'!A25)," ")</f>
        <v> </v>
      </c>
      <c r="C20" s="91"/>
      <c r="D20" s="92"/>
      <c r="E20" s="92"/>
      <c r="F20" s="92"/>
      <c r="G20" s="92"/>
      <c r="H20" s="92"/>
      <c r="I20" s="92"/>
      <c r="J20" s="92"/>
      <c r="K20" s="93">
        <f t="shared" si="0"/>
        <v>0</v>
      </c>
    </row>
    <row r="21" spans="1:11" ht="15.75" customHeight="1">
      <c r="A21" s="2">
        <v>12</v>
      </c>
      <c r="B21" s="95" t="str">
        <f>IF('proje ve personel bilgileri'!A26&lt;&gt;0,('proje ve personel bilgileri'!A26)," ")</f>
        <v> </v>
      </c>
      <c r="C21" s="91"/>
      <c r="D21" s="92"/>
      <c r="E21" s="92"/>
      <c r="F21" s="92"/>
      <c r="G21" s="92"/>
      <c r="H21" s="92"/>
      <c r="I21" s="92"/>
      <c r="J21" s="92"/>
      <c r="K21" s="93">
        <f t="shared" si="0"/>
        <v>0</v>
      </c>
    </row>
    <row r="22" spans="1:11" ht="15.75" customHeight="1">
      <c r="A22" s="2">
        <v>13</v>
      </c>
      <c r="B22" s="95" t="str">
        <f>IF('proje ve personel bilgileri'!A27&lt;&gt;0,('proje ve personel bilgileri'!A27)," ")</f>
        <v> </v>
      </c>
      <c r="C22" s="91"/>
      <c r="D22" s="92"/>
      <c r="E22" s="92"/>
      <c r="F22" s="92"/>
      <c r="G22" s="92"/>
      <c r="H22" s="92"/>
      <c r="I22" s="92"/>
      <c r="J22" s="92"/>
      <c r="K22" s="93">
        <f t="shared" si="0"/>
        <v>0</v>
      </c>
    </row>
    <row r="23" spans="1:11" ht="15.75" customHeight="1">
      <c r="A23" s="2">
        <v>14</v>
      </c>
      <c r="B23" s="95" t="str">
        <f>IF('proje ve personel bilgileri'!A28&lt;&gt;0,('proje ve personel bilgileri'!A28)," ")</f>
        <v> </v>
      </c>
      <c r="C23" s="91"/>
      <c r="D23" s="92"/>
      <c r="E23" s="92"/>
      <c r="F23" s="92"/>
      <c r="G23" s="92"/>
      <c r="H23" s="92"/>
      <c r="I23" s="92"/>
      <c r="J23" s="92"/>
      <c r="K23" s="93">
        <f t="shared" si="0"/>
        <v>0</v>
      </c>
    </row>
    <row r="24" spans="1:11" ht="15.75" customHeight="1">
      <c r="A24" s="2">
        <v>15</v>
      </c>
      <c r="B24" s="95" t="str">
        <f>IF('proje ve personel bilgileri'!A29&lt;&gt;0,('proje ve personel bilgileri'!A29)," ")</f>
        <v> </v>
      </c>
      <c r="C24" s="91"/>
      <c r="D24" s="92"/>
      <c r="E24" s="92"/>
      <c r="F24" s="92"/>
      <c r="G24" s="92"/>
      <c r="H24" s="92"/>
      <c r="I24" s="92"/>
      <c r="J24" s="92"/>
      <c r="K24" s="93">
        <f t="shared" si="0"/>
        <v>0</v>
      </c>
    </row>
    <row r="25" spans="1:11" ht="15.75" customHeight="1">
      <c r="A25" s="2">
        <v>16</v>
      </c>
      <c r="B25" s="95" t="str">
        <f>IF('proje ve personel bilgileri'!A30&lt;&gt;0,('proje ve personel bilgileri'!A30)," ")</f>
        <v> </v>
      </c>
      <c r="C25" s="91"/>
      <c r="D25" s="92"/>
      <c r="E25" s="92"/>
      <c r="F25" s="92"/>
      <c r="G25" s="92"/>
      <c r="H25" s="92"/>
      <c r="I25" s="92"/>
      <c r="J25" s="92"/>
      <c r="K25" s="93">
        <f t="shared" si="0"/>
        <v>0</v>
      </c>
    </row>
    <row r="26" spans="1:11" ht="15.75" customHeight="1">
      <c r="A26" s="2">
        <v>17</v>
      </c>
      <c r="B26" s="95" t="str">
        <f>IF('proje ve personel bilgileri'!A31&lt;&gt;0,('proje ve personel bilgileri'!A31)," ")</f>
        <v> </v>
      </c>
      <c r="C26" s="91"/>
      <c r="D26" s="92"/>
      <c r="E26" s="92"/>
      <c r="F26" s="92"/>
      <c r="G26" s="92"/>
      <c r="H26" s="92"/>
      <c r="I26" s="92"/>
      <c r="J26" s="92"/>
      <c r="K26" s="93">
        <f t="shared" si="0"/>
        <v>0</v>
      </c>
    </row>
    <row r="27" spans="1:11" ht="15" customHeight="1">
      <c r="A27" s="2">
        <v>18</v>
      </c>
      <c r="B27" s="95" t="str">
        <f>IF('proje ve personel bilgileri'!A32&lt;&gt;0,('proje ve personel bilgileri'!A32)," ")</f>
        <v> </v>
      </c>
      <c r="C27" s="94"/>
      <c r="D27" s="92"/>
      <c r="E27" s="92"/>
      <c r="F27" s="92"/>
      <c r="G27" s="92"/>
      <c r="H27" s="92"/>
      <c r="I27" s="92"/>
      <c r="J27" s="92"/>
      <c r="K27" s="93">
        <f t="shared" si="0"/>
        <v>0</v>
      </c>
    </row>
    <row r="28" spans="1:11" ht="30" customHeight="1">
      <c r="A28" s="325" t="s">
        <v>63</v>
      </c>
      <c r="B28" s="326"/>
      <c r="C28" s="7" t="str">
        <f aca="true" t="shared" si="1" ref="C28:J28">IF($K$28&lt;&gt;0,SUM(C10:C27)," ")</f>
        <v> </v>
      </c>
      <c r="D28" s="8" t="str">
        <f t="shared" si="1"/>
        <v> </v>
      </c>
      <c r="E28" s="8" t="str">
        <f t="shared" si="1"/>
        <v> </v>
      </c>
      <c r="F28" s="8" t="str">
        <f t="shared" si="1"/>
        <v> </v>
      </c>
      <c r="G28" s="8" t="str">
        <f t="shared" si="1"/>
        <v> </v>
      </c>
      <c r="H28" s="8" t="str">
        <f t="shared" si="1"/>
        <v> </v>
      </c>
      <c r="I28" s="8" t="str">
        <f t="shared" si="1"/>
        <v> </v>
      </c>
      <c r="J28" s="8" t="str">
        <f t="shared" si="1"/>
        <v> </v>
      </c>
      <c r="K28" s="9">
        <f>SUM(K10:K27)</f>
        <v>0</v>
      </c>
    </row>
    <row r="29" ht="15" customHeight="1">
      <c r="A29" s="259"/>
    </row>
    <row r="30" spans="1:11" ht="25.5" customHeight="1">
      <c r="A30" s="323" t="s">
        <v>64</v>
      </c>
      <c r="B30" s="323"/>
      <c r="C30" s="323"/>
      <c r="D30" s="323"/>
      <c r="E30" s="323"/>
      <c r="F30" s="323"/>
      <c r="G30" s="323"/>
      <c r="H30" s="323"/>
      <c r="I30" s="323"/>
      <c r="J30" s="323"/>
      <c r="K30" s="323"/>
    </row>
    <row r="31" ht="15" customHeight="1">
      <c r="A31" s="49"/>
    </row>
    <row r="32" ht="15" customHeight="1">
      <c r="A32" s="257" t="s">
        <v>65</v>
      </c>
    </row>
    <row r="33" spans="3:5" ht="15" customHeight="1">
      <c r="C33" s="257" t="s">
        <v>66</v>
      </c>
      <c r="E33" s="257" t="s">
        <v>67</v>
      </c>
    </row>
  </sheetData>
  <sheetProtection password="D0BF" sheet="1" objects="1" scenarios="1"/>
  <mergeCells count="18">
    <mergeCell ref="A30:K30"/>
    <mergeCell ref="G6:G8"/>
    <mergeCell ref="H6:H8"/>
    <mergeCell ref="A6:A9"/>
    <mergeCell ref="A4:B4"/>
    <mergeCell ref="A28:B28"/>
    <mergeCell ref="E7:F7"/>
    <mergeCell ref="A5:B5"/>
    <mergeCell ref="B6:B9"/>
    <mergeCell ref="C6:C9"/>
    <mergeCell ref="I6:I8"/>
    <mergeCell ref="J6:J8"/>
    <mergeCell ref="A1:K1"/>
    <mergeCell ref="C4:K4"/>
    <mergeCell ref="C5:K5"/>
    <mergeCell ref="K6:K9"/>
    <mergeCell ref="D6:D9"/>
    <mergeCell ref="E6:F6"/>
  </mergeCells>
  <printOptions/>
  <pageMargins left="0.19685039370079" right="0.19685039370079" top="0.19685039370079" bottom="0.19685039370079" header="0" footer="0"/>
  <pageSetup horizontalDpi="600" verticalDpi="600" orientation="landscape" paperSize="9" scale="95"/>
</worksheet>
</file>

<file path=xl/worksheets/sheet8.xml><?xml version="1.0" encoding="utf-8"?>
<worksheet xmlns="http://schemas.openxmlformats.org/spreadsheetml/2006/main" xmlns:r="http://schemas.openxmlformats.org/officeDocument/2006/relationships">
  <dimension ref="A1:Q1984"/>
  <sheetViews>
    <sheetView zoomScalePageLayoutView="0" workbookViewId="0" topLeftCell="A1">
      <selection activeCell="K10" sqref="K10"/>
    </sheetView>
  </sheetViews>
  <sheetFormatPr defaultColWidth="9.140625" defaultRowHeight="15" customHeight="1"/>
  <cols>
    <col min="1" max="1" width="5.421875" style="3" customWidth="1"/>
    <col min="2" max="2" width="38.7109375" style="3" customWidth="1"/>
    <col min="3" max="3" width="7.140625" style="3" customWidth="1"/>
    <col min="4" max="4" width="10.8515625" style="3" customWidth="1"/>
    <col min="5" max="5" width="11.28125" style="3" customWidth="1"/>
    <col min="6" max="6" width="12.28125" style="3" customWidth="1"/>
    <col min="7" max="7" width="9.28125" style="3" customWidth="1"/>
    <col min="8" max="9" width="11.8515625" style="3" customWidth="1"/>
    <col min="10" max="10" width="14.28125" style="3" customWidth="1"/>
    <col min="11" max="11" width="16.140625" style="3" customWidth="1"/>
  </cols>
  <sheetData>
    <row r="1" spans="1:17" ht="15.75" customHeight="1">
      <c r="A1" s="324" t="s">
        <v>49</v>
      </c>
      <c r="B1" s="324"/>
      <c r="C1" s="324"/>
      <c r="D1" s="324"/>
      <c r="E1" s="324"/>
      <c r="F1" s="324"/>
      <c r="G1" s="324"/>
      <c r="H1" s="324"/>
      <c r="I1" s="324"/>
      <c r="J1" s="324"/>
      <c r="K1" s="324"/>
      <c r="L1" s="254"/>
      <c r="M1" s="254"/>
      <c r="N1" s="254"/>
      <c r="O1" s="254"/>
      <c r="P1" s="254"/>
      <c r="Q1" s="254"/>
    </row>
    <row r="2" spans="1:17" ht="15" customHeight="1">
      <c r="A2" s="66"/>
      <c r="B2" s="66"/>
      <c r="C2" s="66"/>
      <c r="D2" s="66"/>
      <c r="E2" s="276" t="str">
        <f>VLOOKUP(MONTH('proje ve personel bilgileri'!$F$9)+5,'proje ve personel bilgileri'!$F$23:$G$46,2,0)</f>
        <v>Haziran</v>
      </c>
      <c r="F2" s="277" t="s">
        <v>232</v>
      </c>
      <c r="H2" s="66"/>
      <c r="I2" s="66"/>
      <c r="J2" s="66"/>
      <c r="K2" s="66"/>
      <c r="L2" s="62"/>
      <c r="M2" s="62"/>
      <c r="N2" s="62"/>
      <c r="O2" s="62"/>
      <c r="P2" s="62"/>
      <c r="Q2" s="62"/>
    </row>
    <row r="3" ht="18.75" customHeight="1">
      <c r="K3" s="4" t="s">
        <v>50</v>
      </c>
    </row>
    <row r="4" spans="1:11" ht="15.75" customHeight="1">
      <c r="A4" s="327" t="s">
        <v>2</v>
      </c>
      <c r="B4" s="328"/>
      <c r="C4" s="329">
        <f>'proje ve personel bilgileri'!$B$2</f>
        <v>0</v>
      </c>
      <c r="D4" s="330"/>
      <c r="E4" s="330"/>
      <c r="F4" s="330"/>
      <c r="G4" s="330"/>
      <c r="H4" s="330"/>
      <c r="I4" s="330"/>
      <c r="J4" s="330"/>
      <c r="K4" s="331"/>
    </row>
    <row r="5" spans="1:11" ht="15.75" customHeight="1">
      <c r="A5" s="332" t="s">
        <v>3</v>
      </c>
      <c r="B5" s="333"/>
      <c r="C5" s="334">
        <f>'proje ve personel bilgileri'!$B$3</f>
        <v>0</v>
      </c>
      <c r="D5" s="335"/>
      <c r="E5" s="335"/>
      <c r="F5" s="335"/>
      <c r="G5" s="335"/>
      <c r="H5" s="335"/>
      <c r="I5" s="335"/>
      <c r="J5" s="335"/>
      <c r="K5" s="336"/>
    </row>
    <row r="6" spans="1:11" ht="15" customHeight="1">
      <c r="A6" s="313" t="s">
        <v>51</v>
      </c>
      <c r="B6" s="313" t="s">
        <v>9</v>
      </c>
      <c r="C6" s="313" t="s">
        <v>52</v>
      </c>
      <c r="D6" s="321" t="s">
        <v>53</v>
      </c>
      <c r="E6" s="314"/>
      <c r="F6" s="315"/>
      <c r="G6" s="313" t="s">
        <v>54</v>
      </c>
      <c r="H6" s="316" t="s">
        <v>55</v>
      </c>
      <c r="I6" s="316" t="s">
        <v>56</v>
      </c>
      <c r="J6" s="316" t="s">
        <v>57</v>
      </c>
      <c r="K6" s="310" t="s">
        <v>58</v>
      </c>
    </row>
    <row r="7" spans="1:11" ht="20.25" customHeight="1">
      <c r="A7" s="312"/>
      <c r="B7" s="312"/>
      <c r="C7" s="312"/>
      <c r="D7" s="322"/>
      <c r="E7" s="319" t="s">
        <v>59</v>
      </c>
      <c r="F7" s="320"/>
      <c r="G7" s="312"/>
      <c r="H7" s="317"/>
      <c r="I7" s="317"/>
      <c r="J7" s="317"/>
      <c r="K7" s="311"/>
    </row>
    <row r="8" spans="1:11" ht="59.25" customHeight="1">
      <c r="A8" s="312"/>
      <c r="B8" s="312"/>
      <c r="C8" s="312"/>
      <c r="D8" s="322"/>
      <c r="E8" s="5" t="s">
        <v>69</v>
      </c>
      <c r="F8" s="5" t="s">
        <v>61</v>
      </c>
      <c r="G8" s="312"/>
      <c r="H8" s="317"/>
      <c r="I8" s="318"/>
      <c r="J8" s="318"/>
      <c r="K8" s="312"/>
    </row>
    <row r="9" spans="1:11" ht="15.75" customHeight="1">
      <c r="A9" s="312"/>
      <c r="B9" s="312"/>
      <c r="C9" s="312"/>
      <c r="D9" s="322"/>
      <c r="E9" s="6" t="s">
        <v>62</v>
      </c>
      <c r="F9" s="6" t="s">
        <v>62</v>
      </c>
      <c r="G9" s="253" t="s">
        <v>62</v>
      </c>
      <c r="H9" s="253" t="s">
        <v>62</v>
      </c>
      <c r="I9" s="256" t="s">
        <v>62</v>
      </c>
      <c r="J9" s="6" t="s">
        <v>62</v>
      </c>
      <c r="K9" s="312"/>
    </row>
    <row r="10" spans="1:11" ht="15.75" customHeight="1">
      <c r="A10" s="1">
        <v>1</v>
      </c>
      <c r="B10" s="95" t="str">
        <f>IF('proje ve personel bilgileri'!A15&lt;&gt;0,('proje ve personel bilgileri'!A15)," ")</f>
        <v> </v>
      </c>
      <c r="C10" s="91"/>
      <c r="D10" s="92"/>
      <c r="E10" s="92"/>
      <c r="F10" s="92"/>
      <c r="G10" s="92"/>
      <c r="H10" s="92"/>
      <c r="I10" s="92"/>
      <c r="J10" s="92"/>
      <c r="K10" s="93">
        <f aca="true" t="shared" si="0" ref="K10:K27">IF(D10&lt;&gt;0,SUM(D10+E10+F10+G10-H10-I10-J10),0)</f>
        <v>0</v>
      </c>
    </row>
    <row r="11" spans="1:11" ht="15.75" customHeight="1">
      <c r="A11" s="2">
        <v>2</v>
      </c>
      <c r="B11" s="95" t="str">
        <f>IF('proje ve personel bilgileri'!A16&lt;&gt;0,('proje ve personel bilgileri'!A16)," ")</f>
        <v> </v>
      </c>
      <c r="C11" s="91"/>
      <c r="D11" s="92"/>
      <c r="E11" s="92"/>
      <c r="F11" s="92"/>
      <c r="G11" s="92"/>
      <c r="H11" s="92"/>
      <c r="I11" s="92"/>
      <c r="J11" s="92"/>
      <c r="K11" s="93">
        <f t="shared" si="0"/>
        <v>0</v>
      </c>
    </row>
    <row r="12" spans="1:11" ht="15.75" customHeight="1">
      <c r="A12" s="2">
        <v>3</v>
      </c>
      <c r="B12" s="95" t="str">
        <f>IF('proje ve personel bilgileri'!A17&lt;&gt;0,('proje ve personel bilgileri'!A17)," ")</f>
        <v> </v>
      </c>
      <c r="C12" s="91"/>
      <c r="D12" s="92"/>
      <c r="E12" s="92"/>
      <c r="F12" s="92"/>
      <c r="G12" s="92"/>
      <c r="H12" s="92"/>
      <c r="I12" s="92"/>
      <c r="J12" s="92"/>
      <c r="K12" s="93">
        <f t="shared" si="0"/>
        <v>0</v>
      </c>
    </row>
    <row r="13" spans="1:11" ht="15.75" customHeight="1">
      <c r="A13" s="2">
        <v>4</v>
      </c>
      <c r="B13" s="95" t="str">
        <f>IF('proje ve personel bilgileri'!A18&lt;&gt;0,('proje ve personel bilgileri'!A18)," ")</f>
        <v> </v>
      </c>
      <c r="C13" s="91"/>
      <c r="D13" s="92"/>
      <c r="E13" s="92"/>
      <c r="F13" s="92"/>
      <c r="G13" s="92"/>
      <c r="H13" s="92"/>
      <c r="I13" s="92"/>
      <c r="J13" s="92"/>
      <c r="K13" s="93">
        <f t="shared" si="0"/>
        <v>0</v>
      </c>
    </row>
    <row r="14" spans="1:11" ht="15.75" customHeight="1">
      <c r="A14" s="2">
        <v>5</v>
      </c>
      <c r="B14" s="95" t="str">
        <f>IF('proje ve personel bilgileri'!A19&lt;&gt;0,('proje ve personel bilgileri'!A19)," ")</f>
        <v> </v>
      </c>
      <c r="C14" s="91"/>
      <c r="D14" s="92"/>
      <c r="E14" s="92"/>
      <c r="F14" s="92"/>
      <c r="G14" s="92"/>
      <c r="H14" s="92"/>
      <c r="I14" s="92"/>
      <c r="J14" s="92"/>
      <c r="K14" s="93">
        <f t="shared" si="0"/>
        <v>0</v>
      </c>
    </row>
    <row r="15" spans="1:11" ht="15.75" customHeight="1">
      <c r="A15" s="2">
        <v>6</v>
      </c>
      <c r="B15" s="95" t="str">
        <f>IF('proje ve personel bilgileri'!A20&lt;&gt;0,('proje ve personel bilgileri'!A20)," ")</f>
        <v> </v>
      </c>
      <c r="C15" s="91"/>
      <c r="D15" s="92"/>
      <c r="E15" s="92"/>
      <c r="F15" s="92"/>
      <c r="G15" s="92"/>
      <c r="H15" s="92"/>
      <c r="I15" s="92"/>
      <c r="J15" s="92"/>
      <c r="K15" s="93">
        <f t="shared" si="0"/>
        <v>0</v>
      </c>
    </row>
    <row r="16" spans="1:11" ht="15.75" customHeight="1">
      <c r="A16" s="2">
        <v>7</v>
      </c>
      <c r="B16" s="95" t="str">
        <f>IF('proje ve personel bilgileri'!A21&lt;&gt;0,('proje ve personel bilgileri'!A21)," ")</f>
        <v> </v>
      </c>
      <c r="C16" s="91"/>
      <c r="D16" s="92"/>
      <c r="E16" s="92"/>
      <c r="F16" s="92"/>
      <c r="G16" s="92"/>
      <c r="H16" s="92"/>
      <c r="I16" s="92"/>
      <c r="J16" s="92"/>
      <c r="K16" s="93">
        <f t="shared" si="0"/>
        <v>0</v>
      </c>
    </row>
    <row r="17" spans="1:11" ht="15.75" customHeight="1">
      <c r="A17" s="2">
        <v>8</v>
      </c>
      <c r="B17" s="95" t="str">
        <f>IF('proje ve personel bilgileri'!A22&lt;&gt;0,('proje ve personel bilgileri'!A22)," ")</f>
        <v> </v>
      </c>
      <c r="C17" s="91"/>
      <c r="D17" s="92"/>
      <c r="E17" s="92"/>
      <c r="F17" s="92"/>
      <c r="G17" s="92"/>
      <c r="H17" s="92"/>
      <c r="I17" s="92"/>
      <c r="J17" s="92"/>
      <c r="K17" s="93">
        <f t="shared" si="0"/>
        <v>0</v>
      </c>
    </row>
    <row r="18" spans="1:11" ht="15.75" customHeight="1">
      <c r="A18" s="2">
        <v>9</v>
      </c>
      <c r="B18" s="95" t="str">
        <f>IF('proje ve personel bilgileri'!A23&lt;&gt;0,('proje ve personel bilgileri'!A23)," ")</f>
        <v> </v>
      </c>
      <c r="C18" s="91"/>
      <c r="D18" s="92"/>
      <c r="E18" s="92"/>
      <c r="F18" s="92"/>
      <c r="G18" s="92"/>
      <c r="H18" s="92"/>
      <c r="I18" s="92"/>
      <c r="J18" s="92"/>
      <c r="K18" s="93">
        <f t="shared" si="0"/>
        <v>0</v>
      </c>
    </row>
    <row r="19" spans="1:11" ht="15.75" customHeight="1">
      <c r="A19" s="2">
        <v>10</v>
      </c>
      <c r="B19" s="95" t="str">
        <f>IF('proje ve personel bilgileri'!A24&lt;&gt;0,('proje ve personel bilgileri'!A24)," ")</f>
        <v> </v>
      </c>
      <c r="C19" s="91"/>
      <c r="D19" s="92"/>
      <c r="E19" s="92"/>
      <c r="F19" s="92"/>
      <c r="G19" s="92"/>
      <c r="H19" s="92"/>
      <c r="I19" s="92"/>
      <c r="J19" s="92"/>
      <c r="K19" s="93">
        <f t="shared" si="0"/>
        <v>0</v>
      </c>
    </row>
    <row r="20" spans="1:11" ht="15.75" customHeight="1">
      <c r="A20" s="2">
        <v>11</v>
      </c>
      <c r="B20" s="95" t="str">
        <f>IF('proje ve personel bilgileri'!A25&lt;&gt;0,('proje ve personel bilgileri'!A25)," ")</f>
        <v> </v>
      </c>
      <c r="C20" s="91"/>
      <c r="D20" s="92"/>
      <c r="E20" s="92"/>
      <c r="F20" s="92"/>
      <c r="G20" s="92"/>
      <c r="H20" s="92"/>
      <c r="I20" s="92"/>
      <c r="J20" s="92"/>
      <c r="K20" s="93">
        <f t="shared" si="0"/>
        <v>0</v>
      </c>
    </row>
    <row r="21" spans="1:11" ht="15.75" customHeight="1">
      <c r="A21" s="2">
        <v>12</v>
      </c>
      <c r="B21" s="95" t="str">
        <f>IF('proje ve personel bilgileri'!A26&lt;&gt;0,('proje ve personel bilgileri'!A26)," ")</f>
        <v> </v>
      </c>
      <c r="C21" s="91"/>
      <c r="D21" s="92"/>
      <c r="E21" s="92"/>
      <c r="F21" s="92"/>
      <c r="G21" s="92"/>
      <c r="H21" s="92"/>
      <c r="I21" s="92"/>
      <c r="J21" s="92"/>
      <c r="K21" s="93">
        <f t="shared" si="0"/>
        <v>0</v>
      </c>
    </row>
    <row r="22" spans="1:11" ht="15.75" customHeight="1">
      <c r="A22" s="2">
        <v>13</v>
      </c>
      <c r="B22" s="95" t="str">
        <f>IF('proje ve personel bilgileri'!A27&lt;&gt;0,('proje ve personel bilgileri'!A27)," ")</f>
        <v> </v>
      </c>
      <c r="C22" s="91"/>
      <c r="D22" s="92"/>
      <c r="E22" s="92"/>
      <c r="F22" s="92"/>
      <c r="G22" s="92"/>
      <c r="H22" s="92"/>
      <c r="I22" s="92"/>
      <c r="J22" s="92"/>
      <c r="K22" s="93">
        <f t="shared" si="0"/>
        <v>0</v>
      </c>
    </row>
    <row r="23" spans="1:11" ht="15.75" customHeight="1">
      <c r="A23" s="2">
        <v>14</v>
      </c>
      <c r="B23" s="95" t="str">
        <f>IF('proje ve personel bilgileri'!A28&lt;&gt;0,('proje ve personel bilgileri'!A28)," ")</f>
        <v> </v>
      </c>
      <c r="C23" s="91"/>
      <c r="D23" s="92"/>
      <c r="E23" s="92"/>
      <c r="F23" s="92"/>
      <c r="G23" s="92"/>
      <c r="H23" s="92"/>
      <c r="I23" s="92"/>
      <c r="J23" s="92"/>
      <c r="K23" s="93">
        <f t="shared" si="0"/>
        <v>0</v>
      </c>
    </row>
    <row r="24" spans="1:11" ht="15.75" customHeight="1">
      <c r="A24" s="2">
        <v>15</v>
      </c>
      <c r="B24" s="95" t="str">
        <f>IF('proje ve personel bilgileri'!A29&lt;&gt;0,('proje ve personel bilgileri'!A29)," ")</f>
        <v> </v>
      </c>
      <c r="C24" s="91"/>
      <c r="D24" s="92"/>
      <c r="E24" s="92"/>
      <c r="F24" s="92"/>
      <c r="G24" s="92"/>
      <c r="H24" s="92"/>
      <c r="I24" s="92"/>
      <c r="J24" s="92"/>
      <c r="K24" s="93">
        <f t="shared" si="0"/>
        <v>0</v>
      </c>
    </row>
    <row r="25" spans="1:11" ht="15.75" customHeight="1">
      <c r="A25" s="2">
        <v>16</v>
      </c>
      <c r="B25" s="95" t="str">
        <f>IF('proje ve personel bilgileri'!A30&lt;&gt;0,('proje ve personel bilgileri'!A30)," ")</f>
        <v> </v>
      </c>
      <c r="C25" s="91"/>
      <c r="D25" s="92"/>
      <c r="E25" s="92"/>
      <c r="F25" s="92"/>
      <c r="G25" s="92"/>
      <c r="H25" s="92"/>
      <c r="I25" s="92"/>
      <c r="J25" s="92"/>
      <c r="K25" s="93">
        <f t="shared" si="0"/>
        <v>0</v>
      </c>
    </row>
    <row r="26" spans="1:11" ht="15.75" customHeight="1">
      <c r="A26" s="2">
        <v>17</v>
      </c>
      <c r="B26" s="95" t="str">
        <f>IF('proje ve personel bilgileri'!A31&lt;&gt;0,('proje ve personel bilgileri'!A31)," ")</f>
        <v> </v>
      </c>
      <c r="C26" s="91"/>
      <c r="D26" s="92"/>
      <c r="E26" s="92"/>
      <c r="F26" s="92"/>
      <c r="G26" s="92"/>
      <c r="H26" s="92"/>
      <c r="I26" s="92"/>
      <c r="J26" s="92"/>
      <c r="K26" s="93">
        <f t="shared" si="0"/>
        <v>0</v>
      </c>
    </row>
    <row r="27" spans="1:11" ht="15" customHeight="1">
      <c r="A27" s="2">
        <v>18</v>
      </c>
      <c r="B27" s="95" t="str">
        <f>IF('proje ve personel bilgileri'!A32&lt;&gt;0,('proje ve personel bilgileri'!A32)," ")</f>
        <v> </v>
      </c>
      <c r="C27" s="94"/>
      <c r="D27" s="92"/>
      <c r="E27" s="92"/>
      <c r="F27" s="92"/>
      <c r="G27" s="92"/>
      <c r="H27" s="92"/>
      <c r="I27" s="92"/>
      <c r="J27" s="92"/>
      <c r="K27" s="93">
        <f t="shared" si="0"/>
        <v>0</v>
      </c>
    </row>
    <row r="28" spans="1:11" ht="30" customHeight="1">
      <c r="A28" s="325" t="s">
        <v>63</v>
      </c>
      <c r="B28" s="326"/>
      <c r="C28" s="7" t="str">
        <f aca="true" t="shared" si="1" ref="C28:J28">IF($K$28&lt;&gt;0,SUM(C10:C27)," ")</f>
        <v> </v>
      </c>
      <c r="D28" s="8" t="str">
        <f t="shared" si="1"/>
        <v> </v>
      </c>
      <c r="E28" s="8" t="str">
        <f t="shared" si="1"/>
        <v> </v>
      </c>
      <c r="F28" s="8" t="str">
        <f t="shared" si="1"/>
        <v> </v>
      </c>
      <c r="G28" s="8" t="str">
        <f t="shared" si="1"/>
        <v> </v>
      </c>
      <c r="H28" s="8" t="str">
        <f t="shared" si="1"/>
        <v> </v>
      </c>
      <c r="I28" s="8" t="str">
        <f t="shared" si="1"/>
        <v> </v>
      </c>
      <c r="J28" s="8" t="str">
        <f t="shared" si="1"/>
        <v> </v>
      </c>
      <c r="K28" s="9">
        <f>SUM(K10:K27)</f>
        <v>0</v>
      </c>
    </row>
    <row r="29" ht="15" customHeight="1">
      <c r="A29" s="259"/>
    </row>
    <row r="30" spans="1:11" ht="25.5" customHeight="1">
      <c r="A30" s="323" t="s">
        <v>64</v>
      </c>
      <c r="B30" s="323"/>
      <c r="C30" s="323"/>
      <c r="D30" s="323"/>
      <c r="E30" s="323"/>
      <c r="F30" s="323"/>
      <c r="G30" s="323"/>
      <c r="H30" s="323"/>
      <c r="I30" s="323"/>
      <c r="J30" s="323"/>
      <c r="K30" s="323"/>
    </row>
    <row r="31" ht="15" customHeight="1">
      <c r="A31" s="49"/>
    </row>
    <row r="32" ht="15" customHeight="1">
      <c r="A32" s="257" t="s">
        <v>65</v>
      </c>
    </row>
    <row r="33" spans="3:5" ht="15" customHeight="1">
      <c r="C33" s="257" t="s">
        <v>66</v>
      </c>
      <c r="E33" s="257" t="s">
        <v>67</v>
      </c>
    </row>
    <row r="35" spans="1:11" ht="15.75" customHeight="1">
      <c r="A35" s="324" t="s">
        <v>49</v>
      </c>
      <c r="B35" s="324"/>
      <c r="C35" s="324"/>
      <c r="D35" s="324"/>
      <c r="E35" s="324"/>
      <c r="F35" s="324"/>
      <c r="G35" s="324"/>
      <c r="H35" s="324"/>
      <c r="I35" s="324"/>
      <c r="J35" s="324"/>
      <c r="K35" s="324"/>
    </row>
    <row r="36" spans="1:11" ht="15" customHeight="1">
      <c r="A36" s="66"/>
      <c r="B36" s="66"/>
      <c r="C36" s="66"/>
      <c r="D36" s="66"/>
      <c r="E36" s="73" t="e">
        <f>'proje ve personel bilgileri'!#REF!</f>
        <v>#REF!</v>
      </c>
      <c r="F36" s="68" t="e">
        <f>IF('proje ve personel bilgileri'!#REF!=1,"/ Haziran ayına aittir.",(IF('proje ve personel bilgileri'!#REF!=2,"/ Aralık ayına aittir.",0)))</f>
        <v>#REF!</v>
      </c>
      <c r="H36" s="66"/>
      <c r="I36" s="66"/>
      <c r="J36" s="66"/>
      <c r="K36" s="66"/>
    </row>
    <row r="37" ht="18.75" customHeight="1">
      <c r="K37" s="4" t="s">
        <v>50</v>
      </c>
    </row>
    <row r="38" spans="1:11" ht="15.75" customHeight="1">
      <c r="A38" s="327" t="s">
        <v>2</v>
      </c>
      <c r="B38" s="328"/>
      <c r="C38" s="329">
        <f>'proje ve personel bilgileri'!$B$2</f>
        <v>0</v>
      </c>
      <c r="D38" s="330"/>
      <c r="E38" s="330"/>
      <c r="F38" s="330"/>
      <c r="G38" s="330"/>
      <c r="H38" s="330"/>
      <c r="I38" s="330"/>
      <c r="J38" s="330"/>
      <c r="K38" s="331"/>
    </row>
    <row r="39" spans="1:11" ht="15.75" customHeight="1">
      <c r="A39" s="332" t="s">
        <v>3</v>
      </c>
      <c r="B39" s="333"/>
      <c r="C39" s="334">
        <f>'proje ve personel bilgileri'!$B$3</f>
        <v>0</v>
      </c>
      <c r="D39" s="335"/>
      <c r="E39" s="335"/>
      <c r="F39" s="335"/>
      <c r="G39" s="335"/>
      <c r="H39" s="335"/>
      <c r="I39" s="335"/>
      <c r="J39" s="335"/>
      <c r="K39" s="336"/>
    </row>
    <row r="40" spans="1:11" ht="15" customHeight="1">
      <c r="A40" s="313" t="s">
        <v>51</v>
      </c>
      <c r="B40" s="313" t="s">
        <v>9</v>
      </c>
      <c r="C40" s="313" t="s">
        <v>52</v>
      </c>
      <c r="D40" s="321" t="s">
        <v>53</v>
      </c>
      <c r="E40" s="314"/>
      <c r="F40" s="315"/>
      <c r="G40" s="313" t="s">
        <v>54</v>
      </c>
      <c r="H40" s="316" t="s">
        <v>55</v>
      </c>
      <c r="I40" s="316" t="s">
        <v>56</v>
      </c>
      <c r="J40" s="316" t="s">
        <v>57</v>
      </c>
      <c r="K40" s="310" t="s">
        <v>58</v>
      </c>
    </row>
    <row r="41" spans="1:11" ht="22.5" customHeight="1">
      <c r="A41" s="312"/>
      <c r="B41" s="312"/>
      <c r="C41" s="312"/>
      <c r="D41" s="322"/>
      <c r="E41" s="319" t="s">
        <v>59</v>
      </c>
      <c r="F41" s="320"/>
      <c r="G41" s="312"/>
      <c r="H41" s="317"/>
      <c r="I41" s="317"/>
      <c r="J41" s="317"/>
      <c r="K41" s="311"/>
    </row>
    <row r="42" spans="1:11" ht="60.75" customHeight="1">
      <c r="A42" s="312"/>
      <c r="B42" s="312"/>
      <c r="C42" s="312"/>
      <c r="D42" s="322"/>
      <c r="E42" s="5" t="s">
        <v>69</v>
      </c>
      <c r="F42" s="5" t="s">
        <v>61</v>
      </c>
      <c r="G42" s="312"/>
      <c r="H42" s="317"/>
      <c r="I42" s="318"/>
      <c r="J42" s="318"/>
      <c r="K42" s="312"/>
    </row>
    <row r="43" spans="1:11" ht="15.75" customHeight="1">
      <c r="A43" s="312"/>
      <c r="B43" s="312"/>
      <c r="C43" s="312"/>
      <c r="D43" s="322"/>
      <c r="E43" s="6" t="s">
        <v>62</v>
      </c>
      <c r="F43" s="6" t="s">
        <v>62</v>
      </c>
      <c r="G43" s="253" t="s">
        <v>62</v>
      </c>
      <c r="H43" s="253" t="s">
        <v>62</v>
      </c>
      <c r="I43" s="256" t="s">
        <v>62</v>
      </c>
      <c r="J43" s="6" t="s">
        <v>62</v>
      </c>
      <c r="K43" s="312"/>
    </row>
    <row r="44" spans="1:11" ht="15.75" customHeight="1">
      <c r="A44" s="1">
        <v>19</v>
      </c>
      <c r="B44" s="90" t="str">
        <f>IF('proje ve personel bilgileri'!A33&lt;&gt;0,('proje ve personel bilgileri'!A33)," ")</f>
        <v> </v>
      </c>
      <c r="C44" s="91"/>
      <c r="D44" s="92"/>
      <c r="E44" s="92"/>
      <c r="F44" s="92"/>
      <c r="G44" s="92"/>
      <c r="H44" s="92"/>
      <c r="I44" s="92"/>
      <c r="J44" s="92"/>
      <c r="K44" s="93">
        <f aca="true" t="shared" si="2" ref="K44:K61">IF(D44&lt;&gt;0,SUM(D44+E44+F44+G44-H44-I44-J44),0)</f>
        <v>0</v>
      </c>
    </row>
    <row r="45" spans="1:11" ht="15.75" customHeight="1">
      <c r="A45" s="2">
        <v>20</v>
      </c>
      <c r="B45" s="90" t="str">
        <f>IF('proje ve personel bilgileri'!A34&lt;&gt;0,('proje ve personel bilgileri'!A34)," ")</f>
        <v> </v>
      </c>
      <c r="C45" s="91"/>
      <c r="D45" s="255"/>
      <c r="E45" s="255"/>
      <c r="F45" s="255"/>
      <c r="G45" s="255"/>
      <c r="H45" s="255"/>
      <c r="I45" s="255"/>
      <c r="J45" s="255"/>
      <c r="K45" s="93">
        <f t="shared" si="2"/>
        <v>0</v>
      </c>
    </row>
    <row r="46" spans="1:11" ht="15.75" customHeight="1">
      <c r="A46" s="1">
        <v>21</v>
      </c>
      <c r="B46" s="90" t="str">
        <f>IF('proje ve personel bilgileri'!A35&lt;&gt;0,('proje ve personel bilgileri'!A35)," ")</f>
        <v> </v>
      </c>
      <c r="C46" s="91"/>
      <c r="D46" s="255"/>
      <c r="E46" s="255"/>
      <c r="F46" s="255"/>
      <c r="G46" s="255"/>
      <c r="H46" s="255"/>
      <c r="I46" s="255"/>
      <c r="J46" s="255"/>
      <c r="K46" s="93">
        <f t="shared" si="2"/>
        <v>0</v>
      </c>
    </row>
    <row r="47" spans="1:11" ht="15.75" customHeight="1">
      <c r="A47" s="2">
        <v>22</v>
      </c>
      <c r="B47" s="90" t="str">
        <f>IF('proje ve personel bilgileri'!A36&lt;&gt;0,('proje ve personel bilgileri'!A36)," ")</f>
        <v> </v>
      </c>
      <c r="C47" s="91"/>
      <c r="D47" s="255"/>
      <c r="E47" s="255"/>
      <c r="F47" s="255"/>
      <c r="G47" s="255"/>
      <c r="H47" s="255"/>
      <c r="I47" s="255"/>
      <c r="J47" s="255"/>
      <c r="K47" s="93">
        <f t="shared" si="2"/>
        <v>0</v>
      </c>
    </row>
    <row r="48" spans="1:11" ht="15.75" customHeight="1">
      <c r="A48" s="1">
        <v>23</v>
      </c>
      <c r="B48" s="90" t="str">
        <f>IF('proje ve personel bilgileri'!A37&lt;&gt;0,('proje ve personel bilgileri'!A37)," ")</f>
        <v> </v>
      </c>
      <c r="C48" s="91"/>
      <c r="D48" s="255"/>
      <c r="E48" s="255"/>
      <c r="F48" s="255"/>
      <c r="G48" s="255"/>
      <c r="H48" s="255"/>
      <c r="I48" s="255"/>
      <c r="J48" s="255"/>
      <c r="K48" s="93">
        <f t="shared" si="2"/>
        <v>0</v>
      </c>
    </row>
    <row r="49" spans="1:11" ht="15.75" customHeight="1">
      <c r="A49" s="2">
        <v>24</v>
      </c>
      <c r="B49" s="90" t="str">
        <f>IF('proje ve personel bilgileri'!A38&lt;&gt;0,('proje ve personel bilgileri'!A38)," ")</f>
        <v> </v>
      </c>
      <c r="C49" s="91"/>
      <c r="D49" s="255"/>
      <c r="E49" s="255"/>
      <c r="F49" s="255"/>
      <c r="G49" s="255"/>
      <c r="H49" s="255"/>
      <c r="I49" s="255"/>
      <c r="J49" s="255"/>
      <c r="K49" s="93">
        <f t="shared" si="2"/>
        <v>0</v>
      </c>
    </row>
    <row r="50" spans="1:11" ht="15.75" customHeight="1">
      <c r="A50" s="1">
        <v>25</v>
      </c>
      <c r="B50" s="90" t="str">
        <f>IF('proje ve personel bilgileri'!A39&lt;&gt;0,('proje ve personel bilgileri'!A39)," ")</f>
        <v> </v>
      </c>
      <c r="C50" s="91"/>
      <c r="D50" s="255"/>
      <c r="E50" s="255"/>
      <c r="F50" s="255"/>
      <c r="G50" s="255"/>
      <c r="H50" s="255"/>
      <c r="I50" s="255"/>
      <c r="J50" s="255"/>
      <c r="K50" s="93">
        <f t="shared" si="2"/>
        <v>0</v>
      </c>
    </row>
    <row r="51" spans="1:11" ht="15.75" customHeight="1">
      <c r="A51" s="2">
        <v>26</v>
      </c>
      <c r="B51" s="90" t="str">
        <f>IF('proje ve personel bilgileri'!A40&lt;&gt;0,('proje ve personel bilgileri'!A40)," ")</f>
        <v> </v>
      </c>
      <c r="C51" s="91"/>
      <c r="D51" s="255"/>
      <c r="E51" s="255"/>
      <c r="F51" s="255"/>
      <c r="G51" s="255"/>
      <c r="H51" s="255"/>
      <c r="I51" s="255"/>
      <c r="J51" s="255"/>
      <c r="K51" s="93">
        <f t="shared" si="2"/>
        <v>0</v>
      </c>
    </row>
    <row r="52" spans="1:11" ht="15.75" customHeight="1">
      <c r="A52" s="1">
        <v>27</v>
      </c>
      <c r="B52" s="90" t="str">
        <f>IF('proje ve personel bilgileri'!A41&lt;&gt;0,('proje ve personel bilgileri'!A41)," ")</f>
        <v> </v>
      </c>
      <c r="C52" s="91"/>
      <c r="D52" s="255"/>
      <c r="E52" s="255"/>
      <c r="F52" s="255"/>
      <c r="G52" s="255"/>
      <c r="H52" s="255"/>
      <c r="I52" s="255"/>
      <c r="J52" s="255"/>
      <c r="K52" s="93">
        <f t="shared" si="2"/>
        <v>0</v>
      </c>
    </row>
    <row r="53" spans="1:11" ht="15.75" customHeight="1">
      <c r="A53" s="2">
        <v>28</v>
      </c>
      <c r="B53" s="90" t="str">
        <f>IF('proje ve personel bilgileri'!A42&lt;&gt;0,('proje ve personel bilgileri'!A42)," ")</f>
        <v> </v>
      </c>
      <c r="C53" s="91"/>
      <c r="D53" s="255"/>
      <c r="E53" s="255"/>
      <c r="F53" s="255"/>
      <c r="G53" s="255"/>
      <c r="H53" s="255"/>
      <c r="I53" s="255"/>
      <c r="J53" s="255"/>
      <c r="K53" s="93">
        <f t="shared" si="2"/>
        <v>0</v>
      </c>
    </row>
    <row r="54" spans="1:11" ht="15.75" customHeight="1">
      <c r="A54" s="1">
        <v>29</v>
      </c>
      <c r="B54" s="90" t="str">
        <f>IF('proje ve personel bilgileri'!A43&lt;&gt;0,('proje ve personel bilgileri'!A43)," ")</f>
        <v> </v>
      </c>
      <c r="C54" s="91"/>
      <c r="D54" s="255"/>
      <c r="E54" s="255"/>
      <c r="F54" s="255"/>
      <c r="G54" s="255"/>
      <c r="H54" s="255"/>
      <c r="I54" s="255"/>
      <c r="J54" s="255"/>
      <c r="K54" s="93">
        <f t="shared" si="2"/>
        <v>0</v>
      </c>
    </row>
    <row r="55" spans="1:11" ht="15.75" customHeight="1">
      <c r="A55" s="2">
        <v>30</v>
      </c>
      <c r="B55" s="90" t="str">
        <f>IF('proje ve personel bilgileri'!A44&lt;&gt;0,('proje ve personel bilgileri'!A44)," ")</f>
        <v> </v>
      </c>
      <c r="C55" s="91"/>
      <c r="D55" s="255"/>
      <c r="E55" s="255"/>
      <c r="F55" s="255"/>
      <c r="G55" s="255"/>
      <c r="H55" s="255"/>
      <c r="I55" s="255"/>
      <c r="J55" s="255"/>
      <c r="K55" s="93">
        <f t="shared" si="2"/>
        <v>0</v>
      </c>
    </row>
    <row r="56" spans="1:11" ht="15.75" customHeight="1">
      <c r="A56" s="1">
        <v>31</v>
      </c>
      <c r="B56" s="90" t="str">
        <f>IF('proje ve personel bilgileri'!A45&lt;&gt;0,('proje ve personel bilgileri'!A45)," ")</f>
        <v> </v>
      </c>
      <c r="C56" s="91"/>
      <c r="D56" s="255"/>
      <c r="E56" s="255"/>
      <c r="F56" s="255"/>
      <c r="G56" s="255"/>
      <c r="H56" s="255"/>
      <c r="I56" s="255"/>
      <c r="J56" s="255"/>
      <c r="K56" s="93">
        <f t="shared" si="2"/>
        <v>0</v>
      </c>
    </row>
    <row r="57" spans="1:11" ht="15.75" customHeight="1">
      <c r="A57" s="2">
        <v>32</v>
      </c>
      <c r="B57" s="90" t="str">
        <f>IF('proje ve personel bilgileri'!A46&lt;&gt;0,('proje ve personel bilgileri'!A46)," ")</f>
        <v> </v>
      </c>
      <c r="C57" s="91"/>
      <c r="D57" s="255"/>
      <c r="E57" s="255"/>
      <c r="F57" s="255"/>
      <c r="G57" s="255"/>
      <c r="H57" s="255"/>
      <c r="I57" s="255"/>
      <c r="J57" s="255"/>
      <c r="K57" s="93">
        <f t="shared" si="2"/>
        <v>0</v>
      </c>
    </row>
    <row r="58" spans="1:11" ht="15.75" customHeight="1">
      <c r="A58" s="1">
        <v>33</v>
      </c>
      <c r="B58" s="90" t="str">
        <f>IF('proje ve personel bilgileri'!A47&lt;&gt;0,('proje ve personel bilgileri'!A47)," ")</f>
        <v> </v>
      </c>
      <c r="C58" s="91"/>
      <c r="D58" s="255"/>
      <c r="E58" s="255"/>
      <c r="F58" s="255"/>
      <c r="G58" s="255"/>
      <c r="H58" s="255"/>
      <c r="I58" s="255"/>
      <c r="J58" s="255"/>
      <c r="K58" s="93">
        <f t="shared" si="2"/>
        <v>0</v>
      </c>
    </row>
    <row r="59" spans="1:11" ht="15.75" customHeight="1">
      <c r="A59" s="2">
        <v>34</v>
      </c>
      <c r="B59" s="90" t="str">
        <f>IF('proje ve personel bilgileri'!A48&lt;&gt;0,('proje ve personel bilgileri'!A48)," ")</f>
        <v> </v>
      </c>
      <c r="C59" s="91"/>
      <c r="D59" s="255"/>
      <c r="E59" s="255"/>
      <c r="F59" s="255"/>
      <c r="G59" s="255"/>
      <c r="H59" s="255"/>
      <c r="I59" s="255"/>
      <c r="J59" s="255"/>
      <c r="K59" s="93">
        <f t="shared" si="2"/>
        <v>0</v>
      </c>
    </row>
    <row r="60" spans="1:11" ht="15.75" customHeight="1">
      <c r="A60" s="1">
        <v>35</v>
      </c>
      <c r="B60" s="90" t="str">
        <f>IF('proje ve personel bilgileri'!A49&lt;&gt;0,('proje ve personel bilgileri'!A49)," ")</f>
        <v> </v>
      </c>
      <c r="C60" s="91"/>
      <c r="D60" s="255"/>
      <c r="E60" s="255"/>
      <c r="F60" s="255"/>
      <c r="G60" s="255"/>
      <c r="H60" s="255"/>
      <c r="I60" s="255"/>
      <c r="J60" s="255"/>
      <c r="K60" s="93">
        <f t="shared" si="2"/>
        <v>0</v>
      </c>
    </row>
    <row r="61" spans="1:11" ht="15" customHeight="1">
      <c r="A61" s="2">
        <v>36</v>
      </c>
      <c r="B61" s="90" t="str">
        <f>IF('proje ve personel bilgileri'!A50&lt;&gt;0,('proje ve personel bilgileri'!A50)," ")</f>
        <v> </v>
      </c>
      <c r="C61" s="91"/>
      <c r="D61" s="255"/>
      <c r="E61" s="255"/>
      <c r="F61" s="255"/>
      <c r="G61" s="255"/>
      <c r="H61" s="255"/>
      <c r="I61" s="255"/>
      <c r="J61" s="255"/>
      <c r="K61" s="93">
        <f t="shared" si="2"/>
        <v>0</v>
      </c>
    </row>
    <row r="62" spans="1:11" ht="15.75" customHeight="1">
      <c r="A62" s="325" t="s">
        <v>63</v>
      </c>
      <c r="B62" s="326"/>
      <c r="C62" s="7" t="str">
        <f aca="true" t="shared" si="3" ref="C62:J62">IF($K$28&lt;&gt;0,SUM(C44:C61)," ")</f>
        <v> </v>
      </c>
      <c r="D62" s="8" t="str">
        <f t="shared" si="3"/>
        <v> </v>
      </c>
      <c r="E62" s="8" t="str">
        <f t="shared" si="3"/>
        <v> </v>
      </c>
      <c r="F62" s="8" t="str">
        <f t="shared" si="3"/>
        <v> </v>
      </c>
      <c r="G62" s="8" t="str">
        <f t="shared" si="3"/>
        <v> </v>
      </c>
      <c r="H62" s="8" t="str">
        <f t="shared" si="3"/>
        <v> </v>
      </c>
      <c r="I62" s="8" t="str">
        <f t="shared" si="3"/>
        <v> </v>
      </c>
      <c r="J62" s="8" t="str">
        <f t="shared" si="3"/>
        <v> </v>
      </c>
      <c r="K62" s="9">
        <f>SUM(K44:K61)+K28</f>
        <v>0</v>
      </c>
    </row>
    <row r="63" ht="15" customHeight="1">
      <c r="A63" s="259"/>
    </row>
    <row r="64" spans="1:11" ht="26.25" customHeight="1">
      <c r="A64" s="323" t="s">
        <v>64</v>
      </c>
      <c r="B64" s="323"/>
      <c r="C64" s="323"/>
      <c r="D64" s="323"/>
      <c r="E64" s="323"/>
      <c r="F64" s="323"/>
      <c r="G64" s="323"/>
      <c r="H64" s="323"/>
      <c r="I64" s="323"/>
      <c r="J64" s="323"/>
      <c r="K64" s="323"/>
    </row>
    <row r="65" ht="15" customHeight="1">
      <c r="A65" s="49"/>
    </row>
    <row r="66" ht="15" customHeight="1">
      <c r="A66" s="257" t="s">
        <v>65</v>
      </c>
    </row>
    <row r="67" spans="3:5" ht="15" customHeight="1">
      <c r="C67" s="257" t="s">
        <v>66</v>
      </c>
      <c r="E67" s="257" t="s">
        <v>67</v>
      </c>
    </row>
    <row r="70" spans="1:11" ht="15.75" customHeight="1">
      <c r="A70" s="324" t="s">
        <v>49</v>
      </c>
      <c r="B70" s="324"/>
      <c r="C70" s="324"/>
      <c r="D70" s="324"/>
      <c r="E70" s="324"/>
      <c r="F70" s="324"/>
      <c r="G70" s="324"/>
      <c r="H70" s="324"/>
      <c r="I70" s="324"/>
      <c r="J70" s="324"/>
      <c r="K70" s="324"/>
    </row>
    <row r="71" spans="1:11" ht="15" customHeight="1">
      <c r="A71" s="66"/>
      <c r="B71" s="66"/>
      <c r="C71" s="66"/>
      <c r="D71" s="66"/>
      <c r="E71" s="73" t="e">
        <f>'proje ve personel bilgileri'!#REF!</f>
        <v>#REF!</v>
      </c>
      <c r="F71" s="68" t="e">
        <f>IF('proje ve personel bilgileri'!#REF!=1,"/ Haziran ayına aittir.",(IF('proje ve personel bilgileri'!#REF!=2,"/ Aralık ayına aittir.",0)))</f>
        <v>#REF!</v>
      </c>
      <c r="H71" s="66"/>
      <c r="I71" s="66"/>
      <c r="J71" s="66"/>
      <c r="K71" s="66"/>
    </row>
    <row r="72" ht="18.75" customHeight="1">
      <c r="K72" s="4" t="s">
        <v>50</v>
      </c>
    </row>
    <row r="73" spans="1:11" ht="15.75" customHeight="1">
      <c r="A73" s="327" t="s">
        <v>2</v>
      </c>
      <c r="B73" s="328"/>
      <c r="C73" s="329">
        <f>'proje ve personel bilgileri'!$B$2</f>
        <v>0</v>
      </c>
      <c r="D73" s="330"/>
      <c r="E73" s="330"/>
      <c r="F73" s="330"/>
      <c r="G73" s="330"/>
      <c r="H73" s="330"/>
      <c r="I73" s="330"/>
      <c r="J73" s="330"/>
      <c r="K73" s="331"/>
    </row>
    <row r="74" spans="1:11" ht="15.75" customHeight="1">
      <c r="A74" s="332" t="s">
        <v>3</v>
      </c>
      <c r="B74" s="333"/>
      <c r="C74" s="334">
        <f>'proje ve personel bilgileri'!$B$3</f>
        <v>0</v>
      </c>
      <c r="D74" s="335"/>
      <c r="E74" s="335"/>
      <c r="F74" s="335"/>
      <c r="G74" s="335"/>
      <c r="H74" s="335"/>
      <c r="I74" s="335"/>
      <c r="J74" s="335"/>
      <c r="K74" s="336"/>
    </row>
    <row r="75" spans="1:11" ht="15" customHeight="1">
      <c r="A75" s="313" t="s">
        <v>51</v>
      </c>
      <c r="B75" s="313" t="s">
        <v>9</v>
      </c>
      <c r="C75" s="313" t="s">
        <v>52</v>
      </c>
      <c r="D75" s="321" t="s">
        <v>53</v>
      </c>
      <c r="E75" s="314"/>
      <c r="F75" s="315"/>
      <c r="G75" s="313" t="s">
        <v>54</v>
      </c>
      <c r="H75" s="316" t="s">
        <v>55</v>
      </c>
      <c r="I75" s="316" t="s">
        <v>56</v>
      </c>
      <c r="J75" s="316" t="s">
        <v>57</v>
      </c>
      <c r="K75" s="310" t="s">
        <v>58</v>
      </c>
    </row>
    <row r="76" spans="1:11" ht="22.5" customHeight="1">
      <c r="A76" s="312"/>
      <c r="B76" s="312"/>
      <c r="C76" s="312"/>
      <c r="D76" s="322"/>
      <c r="E76" s="319" t="s">
        <v>59</v>
      </c>
      <c r="F76" s="320"/>
      <c r="G76" s="312"/>
      <c r="H76" s="317"/>
      <c r="I76" s="317"/>
      <c r="J76" s="317"/>
      <c r="K76" s="311"/>
    </row>
    <row r="77" spans="1:11" ht="60.75" customHeight="1">
      <c r="A77" s="312"/>
      <c r="B77" s="312"/>
      <c r="C77" s="312"/>
      <c r="D77" s="322"/>
      <c r="E77" s="5" t="s">
        <v>69</v>
      </c>
      <c r="F77" s="5" t="s">
        <v>61</v>
      </c>
      <c r="G77" s="312"/>
      <c r="H77" s="317"/>
      <c r="I77" s="318"/>
      <c r="J77" s="318"/>
      <c r="K77" s="312"/>
    </row>
    <row r="78" spans="1:11" ht="15.75" customHeight="1">
      <c r="A78" s="312"/>
      <c r="B78" s="312"/>
      <c r="C78" s="312"/>
      <c r="D78" s="322"/>
      <c r="E78" s="6" t="s">
        <v>62</v>
      </c>
      <c r="F78" s="6" t="s">
        <v>62</v>
      </c>
      <c r="G78" s="253" t="s">
        <v>62</v>
      </c>
      <c r="H78" s="253" t="s">
        <v>62</v>
      </c>
      <c r="I78" s="256" t="s">
        <v>62</v>
      </c>
      <c r="J78" s="6" t="s">
        <v>62</v>
      </c>
      <c r="K78" s="312"/>
    </row>
    <row r="79" spans="1:11" ht="15.75" customHeight="1">
      <c r="A79" s="1">
        <v>37</v>
      </c>
      <c r="B79" s="90" t="str">
        <f>IF('proje ve personel bilgileri'!A51&lt;&gt;0,('proje ve personel bilgileri'!A51)," ")</f>
        <v> </v>
      </c>
      <c r="C79" s="91"/>
      <c r="D79" s="92"/>
      <c r="E79" s="92"/>
      <c r="F79" s="92"/>
      <c r="G79" s="92"/>
      <c r="H79" s="92"/>
      <c r="I79" s="92"/>
      <c r="J79" s="92"/>
      <c r="K79" s="93">
        <f aca="true" t="shared" si="4" ref="K79:K96">IF(D79&lt;&gt;0,SUM(D79+E79+F79+G79-H79-I79-J79),0)</f>
        <v>0</v>
      </c>
    </row>
    <row r="80" spans="1:11" ht="15.75" customHeight="1">
      <c r="A80" s="2">
        <v>38</v>
      </c>
      <c r="B80" s="90" t="str">
        <f>IF('proje ve personel bilgileri'!A52&lt;&gt;0,('proje ve personel bilgileri'!A52)," ")</f>
        <v> </v>
      </c>
      <c r="C80" s="94"/>
      <c r="D80" s="255"/>
      <c r="E80" s="255"/>
      <c r="F80" s="255"/>
      <c r="G80" s="255"/>
      <c r="H80" s="255"/>
      <c r="I80" s="255"/>
      <c r="J80" s="255"/>
      <c r="K80" s="93">
        <f t="shared" si="4"/>
        <v>0</v>
      </c>
    </row>
    <row r="81" spans="1:11" ht="15.75" customHeight="1">
      <c r="A81" s="1">
        <v>39</v>
      </c>
      <c r="B81" s="90" t="str">
        <f>IF('proje ve personel bilgileri'!A53&lt;&gt;0,('proje ve personel bilgileri'!A53)," ")</f>
        <v> </v>
      </c>
      <c r="C81" s="94"/>
      <c r="D81" s="255"/>
      <c r="E81" s="255"/>
      <c r="F81" s="255"/>
      <c r="G81" s="255"/>
      <c r="H81" s="255"/>
      <c r="I81" s="255"/>
      <c r="J81" s="255"/>
      <c r="K81" s="93">
        <f t="shared" si="4"/>
        <v>0</v>
      </c>
    </row>
    <row r="82" spans="1:11" ht="15.75" customHeight="1">
      <c r="A82" s="2">
        <v>40</v>
      </c>
      <c r="B82" s="90" t="str">
        <f>IF('proje ve personel bilgileri'!A54&lt;&gt;0,('proje ve personel bilgileri'!A54)," ")</f>
        <v> </v>
      </c>
      <c r="C82" s="94"/>
      <c r="D82" s="255"/>
      <c r="E82" s="255"/>
      <c r="F82" s="255"/>
      <c r="G82" s="255"/>
      <c r="H82" s="255"/>
      <c r="I82" s="255"/>
      <c r="J82" s="255"/>
      <c r="K82" s="93">
        <f t="shared" si="4"/>
        <v>0</v>
      </c>
    </row>
    <row r="83" spans="1:11" ht="15.75" customHeight="1">
      <c r="A83" s="1">
        <v>41</v>
      </c>
      <c r="B83" s="90" t="str">
        <f>IF('proje ve personel bilgileri'!A55&lt;&gt;0,('proje ve personel bilgileri'!A55)," ")</f>
        <v> </v>
      </c>
      <c r="C83" s="94"/>
      <c r="D83" s="255"/>
      <c r="E83" s="255"/>
      <c r="F83" s="255"/>
      <c r="G83" s="255"/>
      <c r="H83" s="255"/>
      <c r="I83" s="255"/>
      <c r="J83" s="255"/>
      <c r="K83" s="93">
        <f t="shared" si="4"/>
        <v>0</v>
      </c>
    </row>
    <row r="84" spans="1:11" ht="15.75" customHeight="1">
      <c r="A84" s="2">
        <v>42</v>
      </c>
      <c r="B84" s="90" t="str">
        <f>IF('proje ve personel bilgileri'!A56&lt;&gt;0,('proje ve personel bilgileri'!A56)," ")</f>
        <v> </v>
      </c>
      <c r="C84" s="94"/>
      <c r="D84" s="255"/>
      <c r="E84" s="255"/>
      <c r="F84" s="255"/>
      <c r="G84" s="255"/>
      <c r="H84" s="255"/>
      <c r="I84" s="255"/>
      <c r="J84" s="255"/>
      <c r="K84" s="93">
        <f t="shared" si="4"/>
        <v>0</v>
      </c>
    </row>
    <row r="85" spans="1:11" ht="15.75" customHeight="1">
      <c r="A85" s="1">
        <v>43</v>
      </c>
      <c r="B85" s="90" t="str">
        <f>IF('proje ve personel bilgileri'!A57&lt;&gt;0,('proje ve personel bilgileri'!A57)," ")</f>
        <v> </v>
      </c>
      <c r="C85" s="94"/>
      <c r="D85" s="255"/>
      <c r="E85" s="255"/>
      <c r="F85" s="255"/>
      <c r="G85" s="255"/>
      <c r="H85" s="255"/>
      <c r="I85" s="255"/>
      <c r="J85" s="255"/>
      <c r="K85" s="93">
        <f t="shared" si="4"/>
        <v>0</v>
      </c>
    </row>
    <row r="86" spans="1:11" ht="15.75" customHeight="1">
      <c r="A86" s="2">
        <v>44</v>
      </c>
      <c r="B86" s="90" t="str">
        <f>IF('proje ve personel bilgileri'!A58&lt;&gt;0,('proje ve personel bilgileri'!A58)," ")</f>
        <v> </v>
      </c>
      <c r="C86" s="94"/>
      <c r="D86" s="255"/>
      <c r="E86" s="255"/>
      <c r="F86" s="255"/>
      <c r="G86" s="255"/>
      <c r="H86" s="255"/>
      <c r="I86" s="255"/>
      <c r="J86" s="255"/>
      <c r="K86" s="93">
        <f t="shared" si="4"/>
        <v>0</v>
      </c>
    </row>
    <row r="87" spans="1:11" ht="15.75" customHeight="1">
      <c r="A87" s="1">
        <v>45</v>
      </c>
      <c r="B87" s="90" t="str">
        <f>IF('proje ve personel bilgileri'!A59&lt;&gt;0,('proje ve personel bilgileri'!A59)," ")</f>
        <v> </v>
      </c>
      <c r="C87" s="94"/>
      <c r="D87" s="255"/>
      <c r="E87" s="255"/>
      <c r="F87" s="255"/>
      <c r="G87" s="255"/>
      <c r="H87" s="255"/>
      <c r="I87" s="255"/>
      <c r="J87" s="255"/>
      <c r="K87" s="93">
        <f t="shared" si="4"/>
        <v>0</v>
      </c>
    </row>
    <row r="88" spans="1:11" ht="15.75" customHeight="1">
      <c r="A88" s="2">
        <v>46</v>
      </c>
      <c r="B88" s="90" t="str">
        <f>IF('proje ve personel bilgileri'!A60&lt;&gt;0,('proje ve personel bilgileri'!A60)," ")</f>
        <v> </v>
      </c>
      <c r="C88" s="94"/>
      <c r="D88" s="255"/>
      <c r="E88" s="255"/>
      <c r="F88" s="255"/>
      <c r="G88" s="255"/>
      <c r="H88" s="255"/>
      <c r="I88" s="255"/>
      <c r="J88" s="255"/>
      <c r="K88" s="93">
        <f t="shared" si="4"/>
        <v>0</v>
      </c>
    </row>
    <row r="89" spans="1:11" ht="15.75" customHeight="1">
      <c r="A89" s="1">
        <v>47</v>
      </c>
      <c r="B89" s="90" t="str">
        <f>IF('proje ve personel bilgileri'!A61&lt;&gt;0,('proje ve personel bilgileri'!A61)," ")</f>
        <v> </v>
      </c>
      <c r="C89" s="94"/>
      <c r="D89" s="255"/>
      <c r="E89" s="255"/>
      <c r="F89" s="255"/>
      <c r="G89" s="255"/>
      <c r="H89" s="255"/>
      <c r="I89" s="255"/>
      <c r="J89" s="255"/>
      <c r="K89" s="93">
        <f t="shared" si="4"/>
        <v>0</v>
      </c>
    </row>
    <row r="90" spans="1:11" ht="15.75" customHeight="1">
      <c r="A90" s="2">
        <v>48</v>
      </c>
      <c r="B90" s="90" t="str">
        <f>IF('proje ve personel bilgileri'!A62&lt;&gt;0,('proje ve personel bilgileri'!A62)," ")</f>
        <v> </v>
      </c>
      <c r="C90" s="94"/>
      <c r="D90" s="255"/>
      <c r="E90" s="255"/>
      <c r="F90" s="255"/>
      <c r="G90" s="255"/>
      <c r="H90" s="255"/>
      <c r="I90" s="255"/>
      <c r="J90" s="255"/>
      <c r="K90" s="93">
        <f t="shared" si="4"/>
        <v>0</v>
      </c>
    </row>
    <row r="91" spans="1:11" ht="15.75" customHeight="1">
      <c r="A91" s="1">
        <v>49</v>
      </c>
      <c r="B91" s="90" t="str">
        <f>IF('proje ve personel bilgileri'!A63&lt;&gt;0,('proje ve personel bilgileri'!A63)," ")</f>
        <v> </v>
      </c>
      <c r="C91" s="94"/>
      <c r="D91" s="255"/>
      <c r="E91" s="255"/>
      <c r="F91" s="255"/>
      <c r="G91" s="255"/>
      <c r="H91" s="255"/>
      <c r="I91" s="255"/>
      <c r="J91" s="255"/>
      <c r="K91" s="93">
        <f t="shared" si="4"/>
        <v>0</v>
      </c>
    </row>
    <row r="92" spans="1:11" ht="15.75" customHeight="1">
      <c r="A92" s="2">
        <v>50</v>
      </c>
      <c r="B92" s="90" t="str">
        <f>IF('proje ve personel bilgileri'!A64&lt;&gt;0,('proje ve personel bilgileri'!A64)," ")</f>
        <v> </v>
      </c>
      <c r="C92" s="94"/>
      <c r="D92" s="255"/>
      <c r="E92" s="255"/>
      <c r="F92" s="255"/>
      <c r="G92" s="255"/>
      <c r="H92" s="255"/>
      <c r="I92" s="255"/>
      <c r="J92" s="255"/>
      <c r="K92" s="93">
        <f t="shared" si="4"/>
        <v>0</v>
      </c>
    </row>
    <row r="93" spans="1:11" ht="15.75" customHeight="1">
      <c r="A93" s="1">
        <v>51</v>
      </c>
      <c r="B93" s="90" t="str">
        <f>IF('proje ve personel bilgileri'!A65&lt;&gt;0,('proje ve personel bilgileri'!A65)," ")</f>
        <v> </v>
      </c>
      <c r="C93" s="94"/>
      <c r="D93" s="255"/>
      <c r="E93" s="255"/>
      <c r="F93" s="255"/>
      <c r="G93" s="255"/>
      <c r="H93" s="255"/>
      <c r="I93" s="255"/>
      <c r="J93" s="255"/>
      <c r="K93" s="93">
        <f t="shared" si="4"/>
        <v>0</v>
      </c>
    </row>
    <row r="94" spans="1:11" ht="15.75" customHeight="1">
      <c r="A94" s="2">
        <v>52</v>
      </c>
      <c r="B94" s="90" t="str">
        <f>IF('proje ve personel bilgileri'!A66&lt;&gt;0,('proje ve personel bilgileri'!A66)," ")</f>
        <v> </v>
      </c>
      <c r="C94" s="94"/>
      <c r="D94" s="255"/>
      <c r="E94" s="255"/>
      <c r="F94" s="255"/>
      <c r="G94" s="255"/>
      <c r="H94" s="255"/>
      <c r="I94" s="255"/>
      <c r="J94" s="255"/>
      <c r="K94" s="93">
        <f t="shared" si="4"/>
        <v>0</v>
      </c>
    </row>
    <row r="95" spans="1:11" ht="15.75" customHeight="1">
      <c r="A95" s="1">
        <v>53</v>
      </c>
      <c r="B95" s="90" t="str">
        <f>IF('proje ve personel bilgileri'!A67&lt;&gt;0,('proje ve personel bilgileri'!A67)," ")</f>
        <v> </v>
      </c>
      <c r="C95" s="94"/>
      <c r="D95" s="255"/>
      <c r="E95" s="255"/>
      <c r="F95" s="255"/>
      <c r="G95" s="255"/>
      <c r="H95" s="255"/>
      <c r="I95" s="255"/>
      <c r="J95" s="255"/>
      <c r="K95" s="93">
        <f t="shared" si="4"/>
        <v>0</v>
      </c>
    </row>
    <row r="96" spans="1:11" ht="15" customHeight="1">
      <c r="A96" s="2">
        <v>54</v>
      </c>
      <c r="B96" s="90" t="str">
        <f>IF('proje ve personel bilgileri'!A68&lt;&gt;0,('proje ve personel bilgileri'!A68)," ")</f>
        <v> </v>
      </c>
      <c r="C96" s="94"/>
      <c r="D96" s="255"/>
      <c r="E96" s="255"/>
      <c r="F96" s="255"/>
      <c r="G96" s="255"/>
      <c r="H96" s="255"/>
      <c r="I96" s="255"/>
      <c r="J96" s="255"/>
      <c r="K96" s="93">
        <f t="shared" si="4"/>
        <v>0</v>
      </c>
    </row>
    <row r="97" spans="1:11" ht="15.75" customHeight="1">
      <c r="A97" s="325" t="s">
        <v>63</v>
      </c>
      <c r="B97" s="326"/>
      <c r="C97" s="7" t="str">
        <f aca="true" t="shared" si="5" ref="C97:J97">IF($K$28&lt;&gt;0,SUM(C79:C96)," ")</f>
        <v> </v>
      </c>
      <c r="D97" s="8" t="str">
        <f t="shared" si="5"/>
        <v> </v>
      </c>
      <c r="E97" s="8" t="str">
        <f t="shared" si="5"/>
        <v> </v>
      </c>
      <c r="F97" s="8" t="str">
        <f t="shared" si="5"/>
        <v> </v>
      </c>
      <c r="G97" s="8" t="str">
        <f t="shared" si="5"/>
        <v> </v>
      </c>
      <c r="H97" s="8" t="str">
        <f t="shared" si="5"/>
        <v> </v>
      </c>
      <c r="I97" s="8" t="str">
        <f t="shared" si="5"/>
        <v> </v>
      </c>
      <c r="J97" s="8" t="str">
        <f t="shared" si="5"/>
        <v> </v>
      </c>
      <c r="K97" s="9">
        <f>SUM(K79:K96)+K62</f>
        <v>0</v>
      </c>
    </row>
    <row r="98" ht="15" customHeight="1">
      <c r="A98" s="259"/>
    </row>
    <row r="99" spans="1:11" ht="26.25" customHeight="1">
      <c r="A99" s="323" t="s">
        <v>64</v>
      </c>
      <c r="B99" s="323"/>
      <c r="C99" s="323"/>
      <c r="D99" s="323"/>
      <c r="E99" s="323"/>
      <c r="F99" s="323"/>
      <c r="G99" s="323"/>
      <c r="H99" s="323"/>
      <c r="I99" s="323"/>
      <c r="J99" s="323"/>
      <c r="K99" s="323"/>
    </row>
    <row r="100" ht="15" customHeight="1">
      <c r="A100" s="49"/>
    </row>
    <row r="101" ht="15" customHeight="1">
      <c r="A101" s="257" t="s">
        <v>65</v>
      </c>
    </row>
    <row r="102" spans="3:5" ht="15" customHeight="1">
      <c r="C102" s="257" t="s">
        <v>66</v>
      </c>
      <c r="E102" s="257" t="s">
        <v>67</v>
      </c>
    </row>
    <row r="105" spans="1:11" ht="15.75" customHeight="1">
      <c r="A105" s="324" t="s">
        <v>49</v>
      </c>
      <c r="B105" s="324"/>
      <c r="C105" s="324"/>
      <c r="D105" s="324"/>
      <c r="E105" s="324"/>
      <c r="F105" s="324"/>
      <c r="G105" s="324"/>
      <c r="H105" s="324"/>
      <c r="I105" s="324"/>
      <c r="J105" s="324"/>
      <c r="K105" s="324"/>
    </row>
    <row r="106" spans="1:11" ht="15" customHeight="1">
      <c r="A106" s="66"/>
      <c r="B106" s="66"/>
      <c r="C106" s="66"/>
      <c r="D106" s="66"/>
      <c r="E106" s="73" t="e">
        <f>'proje ve personel bilgileri'!#REF!</f>
        <v>#REF!</v>
      </c>
      <c r="F106" s="68" t="e">
        <f>IF('proje ve personel bilgileri'!#REF!=1,"/ Haziran ayına aittir.",(IF('proje ve personel bilgileri'!#REF!=2,"/ Aralık ayına aittir.",0)))</f>
        <v>#REF!</v>
      </c>
      <c r="H106" s="66"/>
      <c r="I106" s="66"/>
      <c r="J106" s="66"/>
      <c r="K106" s="66"/>
    </row>
    <row r="107" ht="18.75" customHeight="1">
      <c r="K107" s="4" t="s">
        <v>50</v>
      </c>
    </row>
    <row r="108" spans="1:11" ht="15.75" customHeight="1">
      <c r="A108" s="327" t="s">
        <v>2</v>
      </c>
      <c r="B108" s="328"/>
      <c r="C108" s="329">
        <f>'proje ve personel bilgileri'!$B$2</f>
        <v>0</v>
      </c>
      <c r="D108" s="330"/>
      <c r="E108" s="330"/>
      <c r="F108" s="330"/>
      <c r="G108" s="330"/>
      <c r="H108" s="330"/>
      <c r="I108" s="330"/>
      <c r="J108" s="330"/>
      <c r="K108" s="331"/>
    </row>
    <row r="109" spans="1:11" ht="15.75" customHeight="1">
      <c r="A109" s="332" t="s">
        <v>3</v>
      </c>
      <c r="B109" s="333"/>
      <c r="C109" s="334">
        <f>'proje ve personel bilgileri'!$B$3</f>
        <v>0</v>
      </c>
      <c r="D109" s="335"/>
      <c r="E109" s="335"/>
      <c r="F109" s="335"/>
      <c r="G109" s="335"/>
      <c r="H109" s="335"/>
      <c r="I109" s="335"/>
      <c r="J109" s="335"/>
      <c r="K109" s="336"/>
    </row>
    <row r="110" spans="1:11" ht="15" customHeight="1">
      <c r="A110" s="313" t="s">
        <v>51</v>
      </c>
      <c r="B110" s="313" t="s">
        <v>9</v>
      </c>
      <c r="C110" s="313" t="s">
        <v>52</v>
      </c>
      <c r="D110" s="321" t="s">
        <v>53</v>
      </c>
      <c r="E110" s="314"/>
      <c r="F110" s="315"/>
      <c r="G110" s="313" t="s">
        <v>54</v>
      </c>
      <c r="H110" s="316" t="s">
        <v>55</v>
      </c>
      <c r="I110" s="316" t="s">
        <v>56</v>
      </c>
      <c r="J110" s="316" t="s">
        <v>57</v>
      </c>
      <c r="K110" s="310" t="s">
        <v>58</v>
      </c>
    </row>
    <row r="111" spans="1:11" ht="20.25" customHeight="1">
      <c r="A111" s="312"/>
      <c r="B111" s="312"/>
      <c r="C111" s="312"/>
      <c r="D111" s="322"/>
      <c r="E111" s="319" t="s">
        <v>59</v>
      </c>
      <c r="F111" s="320"/>
      <c r="G111" s="312"/>
      <c r="H111" s="317"/>
      <c r="I111" s="317"/>
      <c r="J111" s="317"/>
      <c r="K111" s="311"/>
    </row>
    <row r="112" spans="1:11" ht="60.75" customHeight="1">
      <c r="A112" s="312"/>
      <c r="B112" s="312"/>
      <c r="C112" s="312"/>
      <c r="D112" s="322"/>
      <c r="E112" s="5" t="s">
        <v>69</v>
      </c>
      <c r="F112" s="5" t="s">
        <v>61</v>
      </c>
      <c r="G112" s="312"/>
      <c r="H112" s="317"/>
      <c r="I112" s="318"/>
      <c r="J112" s="318"/>
      <c r="K112" s="312"/>
    </row>
    <row r="113" spans="1:11" ht="15.75" customHeight="1">
      <c r="A113" s="312"/>
      <c r="B113" s="312"/>
      <c r="C113" s="312"/>
      <c r="D113" s="322"/>
      <c r="E113" s="6" t="s">
        <v>62</v>
      </c>
      <c r="F113" s="6" t="s">
        <v>62</v>
      </c>
      <c r="G113" s="253" t="s">
        <v>62</v>
      </c>
      <c r="H113" s="253" t="s">
        <v>62</v>
      </c>
      <c r="I113" s="256" t="s">
        <v>62</v>
      </c>
      <c r="J113" s="6" t="s">
        <v>62</v>
      </c>
      <c r="K113" s="312"/>
    </row>
    <row r="114" spans="1:11" ht="15.75" customHeight="1">
      <c r="A114" s="1">
        <v>55</v>
      </c>
      <c r="B114" s="90" t="str">
        <f>IF('proje ve personel bilgileri'!A69&lt;&gt;0,('proje ve personel bilgileri'!A69)," ")</f>
        <v> </v>
      </c>
      <c r="C114" s="91"/>
      <c r="D114" s="92"/>
      <c r="E114" s="92"/>
      <c r="F114" s="92"/>
      <c r="G114" s="92"/>
      <c r="H114" s="92"/>
      <c r="I114" s="92"/>
      <c r="J114" s="92"/>
      <c r="K114" s="93">
        <f aca="true" t="shared" si="6" ref="K114:K131">IF(D114&lt;&gt;0,SUM(D114+E114+F114+G114-H114-I114-J114),0)</f>
        <v>0</v>
      </c>
    </row>
    <row r="115" spans="1:11" ht="15.75" customHeight="1">
      <c r="A115" s="2">
        <v>56</v>
      </c>
      <c r="B115" s="90" t="str">
        <f>IF('proje ve personel bilgileri'!A70&lt;&gt;0,('proje ve personel bilgileri'!A70)," ")</f>
        <v> </v>
      </c>
      <c r="C115" s="94"/>
      <c r="D115" s="255"/>
      <c r="E115" s="255"/>
      <c r="F115" s="255"/>
      <c r="G115" s="255"/>
      <c r="H115" s="255"/>
      <c r="I115" s="255"/>
      <c r="J115" s="255"/>
      <c r="K115" s="93">
        <f t="shared" si="6"/>
        <v>0</v>
      </c>
    </row>
    <row r="116" spans="1:11" ht="15.75" customHeight="1">
      <c r="A116" s="1">
        <v>57</v>
      </c>
      <c r="B116" s="90" t="str">
        <f>IF('proje ve personel bilgileri'!A71&lt;&gt;0,('proje ve personel bilgileri'!A71)," ")</f>
        <v> </v>
      </c>
      <c r="C116" s="94"/>
      <c r="D116" s="255"/>
      <c r="E116" s="255"/>
      <c r="F116" s="255"/>
      <c r="G116" s="255"/>
      <c r="H116" s="255"/>
      <c r="I116" s="255"/>
      <c r="J116" s="255"/>
      <c r="K116" s="93">
        <f t="shared" si="6"/>
        <v>0</v>
      </c>
    </row>
    <row r="117" spans="1:11" ht="15.75" customHeight="1">
      <c r="A117" s="2">
        <v>58</v>
      </c>
      <c r="B117" s="90" t="str">
        <f>IF('proje ve personel bilgileri'!A72&lt;&gt;0,('proje ve personel bilgileri'!A72)," ")</f>
        <v> </v>
      </c>
      <c r="C117" s="94"/>
      <c r="D117" s="255"/>
      <c r="E117" s="255"/>
      <c r="F117" s="255"/>
      <c r="G117" s="255"/>
      <c r="H117" s="255"/>
      <c r="I117" s="255"/>
      <c r="J117" s="255"/>
      <c r="K117" s="93">
        <f t="shared" si="6"/>
        <v>0</v>
      </c>
    </row>
    <row r="118" spans="1:11" ht="15.75" customHeight="1">
      <c r="A118" s="1">
        <v>59</v>
      </c>
      <c r="B118" s="90" t="str">
        <f>IF('proje ve personel bilgileri'!A73&lt;&gt;0,('proje ve personel bilgileri'!A73)," ")</f>
        <v> </v>
      </c>
      <c r="C118" s="94"/>
      <c r="D118" s="255"/>
      <c r="E118" s="255"/>
      <c r="F118" s="255"/>
      <c r="G118" s="255"/>
      <c r="H118" s="255"/>
      <c r="I118" s="255"/>
      <c r="J118" s="255"/>
      <c r="K118" s="93">
        <f t="shared" si="6"/>
        <v>0</v>
      </c>
    </row>
    <row r="119" spans="1:11" ht="15.75" customHeight="1">
      <c r="A119" s="2">
        <v>60</v>
      </c>
      <c r="B119" s="90" t="str">
        <f>IF('proje ve personel bilgileri'!A74&lt;&gt;0,('proje ve personel bilgileri'!A74)," ")</f>
        <v> </v>
      </c>
      <c r="C119" s="94"/>
      <c r="D119" s="255"/>
      <c r="E119" s="255"/>
      <c r="F119" s="255"/>
      <c r="G119" s="255"/>
      <c r="H119" s="255"/>
      <c r="I119" s="255"/>
      <c r="J119" s="255"/>
      <c r="K119" s="93">
        <f t="shared" si="6"/>
        <v>0</v>
      </c>
    </row>
    <row r="120" spans="1:11" ht="15.75" customHeight="1">
      <c r="A120" s="1">
        <v>61</v>
      </c>
      <c r="B120" s="90" t="str">
        <f>IF('proje ve personel bilgileri'!A75&lt;&gt;0,('proje ve personel bilgileri'!A75)," ")</f>
        <v> </v>
      </c>
      <c r="C120" s="94"/>
      <c r="D120" s="255"/>
      <c r="E120" s="255"/>
      <c r="F120" s="255"/>
      <c r="G120" s="255"/>
      <c r="H120" s="255"/>
      <c r="I120" s="255"/>
      <c r="J120" s="255"/>
      <c r="K120" s="93">
        <f t="shared" si="6"/>
        <v>0</v>
      </c>
    </row>
    <row r="121" spans="1:11" ht="15.75" customHeight="1">
      <c r="A121" s="2">
        <v>62</v>
      </c>
      <c r="B121" s="90" t="str">
        <f>IF('proje ve personel bilgileri'!A76&lt;&gt;0,('proje ve personel bilgileri'!A76)," ")</f>
        <v> </v>
      </c>
      <c r="C121" s="94"/>
      <c r="D121" s="255"/>
      <c r="E121" s="255"/>
      <c r="F121" s="255"/>
      <c r="G121" s="255"/>
      <c r="H121" s="255"/>
      <c r="I121" s="255"/>
      <c r="J121" s="255"/>
      <c r="K121" s="93">
        <f t="shared" si="6"/>
        <v>0</v>
      </c>
    </row>
    <row r="122" spans="1:11" ht="15.75" customHeight="1">
      <c r="A122" s="1">
        <v>63</v>
      </c>
      <c r="B122" s="90" t="str">
        <f>IF('proje ve personel bilgileri'!A77&lt;&gt;0,('proje ve personel bilgileri'!A77)," ")</f>
        <v> </v>
      </c>
      <c r="C122" s="94"/>
      <c r="D122" s="255"/>
      <c r="E122" s="255"/>
      <c r="F122" s="255"/>
      <c r="G122" s="255"/>
      <c r="H122" s="255"/>
      <c r="I122" s="255"/>
      <c r="J122" s="255"/>
      <c r="K122" s="93">
        <f t="shared" si="6"/>
        <v>0</v>
      </c>
    </row>
    <row r="123" spans="1:11" ht="15.75" customHeight="1">
      <c r="A123" s="2">
        <v>64</v>
      </c>
      <c r="B123" s="90" t="str">
        <f>IF('proje ve personel bilgileri'!A78&lt;&gt;0,('proje ve personel bilgileri'!A78)," ")</f>
        <v> </v>
      </c>
      <c r="C123" s="94"/>
      <c r="D123" s="255"/>
      <c r="E123" s="255"/>
      <c r="F123" s="255"/>
      <c r="G123" s="255"/>
      <c r="H123" s="255"/>
      <c r="I123" s="255"/>
      <c r="J123" s="255"/>
      <c r="K123" s="93">
        <f t="shared" si="6"/>
        <v>0</v>
      </c>
    </row>
    <row r="124" spans="1:11" ht="15.75" customHeight="1">
      <c r="A124" s="1">
        <v>65</v>
      </c>
      <c r="B124" s="90" t="str">
        <f>IF('proje ve personel bilgileri'!A79&lt;&gt;0,('proje ve personel bilgileri'!A79)," ")</f>
        <v> </v>
      </c>
      <c r="C124" s="94"/>
      <c r="D124" s="255"/>
      <c r="E124" s="255"/>
      <c r="F124" s="255"/>
      <c r="G124" s="255"/>
      <c r="H124" s="255"/>
      <c r="I124" s="255"/>
      <c r="J124" s="255"/>
      <c r="K124" s="93">
        <f t="shared" si="6"/>
        <v>0</v>
      </c>
    </row>
    <row r="125" spans="1:11" ht="15.75" customHeight="1">
      <c r="A125" s="2">
        <v>66</v>
      </c>
      <c r="B125" s="90" t="str">
        <f>IF('proje ve personel bilgileri'!A80&lt;&gt;0,('proje ve personel bilgileri'!A80)," ")</f>
        <v> </v>
      </c>
      <c r="C125" s="94"/>
      <c r="D125" s="255"/>
      <c r="E125" s="255"/>
      <c r="F125" s="255"/>
      <c r="G125" s="255"/>
      <c r="H125" s="255"/>
      <c r="I125" s="255"/>
      <c r="J125" s="255"/>
      <c r="K125" s="93">
        <f t="shared" si="6"/>
        <v>0</v>
      </c>
    </row>
    <row r="126" spans="1:11" ht="15.75" customHeight="1">
      <c r="A126" s="1">
        <v>67</v>
      </c>
      <c r="B126" s="90" t="str">
        <f>IF('proje ve personel bilgileri'!A81&lt;&gt;0,('proje ve personel bilgileri'!A81)," ")</f>
        <v> </v>
      </c>
      <c r="C126" s="94"/>
      <c r="D126" s="255"/>
      <c r="E126" s="255"/>
      <c r="F126" s="255"/>
      <c r="G126" s="255"/>
      <c r="H126" s="255"/>
      <c r="I126" s="255"/>
      <c r="J126" s="255"/>
      <c r="K126" s="93">
        <f t="shared" si="6"/>
        <v>0</v>
      </c>
    </row>
    <row r="127" spans="1:11" ht="15.75" customHeight="1">
      <c r="A127" s="2">
        <v>68</v>
      </c>
      <c r="B127" s="90" t="str">
        <f>IF('proje ve personel bilgileri'!A82&lt;&gt;0,('proje ve personel bilgileri'!A82)," ")</f>
        <v> </v>
      </c>
      <c r="C127" s="94"/>
      <c r="D127" s="255"/>
      <c r="E127" s="255"/>
      <c r="F127" s="255"/>
      <c r="G127" s="255"/>
      <c r="H127" s="255"/>
      <c r="I127" s="255"/>
      <c r="J127" s="255"/>
      <c r="K127" s="93">
        <f t="shared" si="6"/>
        <v>0</v>
      </c>
    </row>
    <row r="128" spans="1:11" ht="15.75" customHeight="1">
      <c r="A128" s="1">
        <v>69</v>
      </c>
      <c r="B128" s="90" t="str">
        <f>IF('proje ve personel bilgileri'!A83&lt;&gt;0,('proje ve personel bilgileri'!A83)," ")</f>
        <v> </v>
      </c>
      <c r="C128" s="94"/>
      <c r="D128" s="255"/>
      <c r="E128" s="255"/>
      <c r="F128" s="255"/>
      <c r="G128" s="255"/>
      <c r="H128" s="255"/>
      <c r="I128" s="255"/>
      <c r="J128" s="255"/>
      <c r="K128" s="93">
        <f t="shared" si="6"/>
        <v>0</v>
      </c>
    </row>
    <row r="129" spans="1:11" ht="15.75" customHeight="1">
      <c r="A129" s="2">
        <v>70</v>
      </c>
      <c r="B129" s="90" t="str">
        <f>IF('proje ve personel bilgileri'!A84&lt;&gt;0,('proje ve personel bilgileri'!A84)," ")</f>
        <v> </v>
      </c>
      <c r="C129" s="94"/>
      <c r="D129" s="255"/>
      <c r="E129" s="255"/>
      <c r="F129" s="255"/>
      <c r="G129" s="255"/>
      <c r="H129" s="255"/>
      <c r="I129" s="255"/>
      <c r="J129" s="255"/>
      <c r="K129" s="93">
        <f t="shared" si="6"/>
        <v>0</v>
      </c>
    </row>
    <row r="130" spans="1:11" ht="15.75" customHeight="1">
      <c r="A130" s="1">
        <v>71</v>
      </c>
      <c r="B130" s="90" t="str">
        <f>IF('proje ve personel bilgileri'!A85&lt;&gt;0,('proje ve personel bilgileri'!A85)," ")</f>
        <v> </v>
      </c>
      <c r="C130" s="94"/>
      <c r="D130" s="255"/>
      <c r="E130" s="255"/>
      <c r="F130" s="255"/>
      <c r="G130" s="255"/>
      <c r="H130" s="255"/>
      <c r="I130" s="255"/>
      <c r="J130" s="255"/>
      <c r="K130" s="93">
        <f t="shared" si="6"/>
        <v>0</v>
      </c>
    </row>
    <row r="131" spans="1:11" ht="15" customHeight="1">
      <c r="A131" s="2">
        <v>72</v>
      </c>
      <c r="B131" s="90" t="str">
        <f>IF('proje ve personel bilgileri'!A86&lt;&gt;0,('proje ve personel bilgileri'!A86)," ")</f>
        <v> </v>
      </c>
      <c r="C131" s="94"/>
      <c r="D131" s="255"/>
      <c r="E131" s="255"/>
      <c r="F131" s="255"/>
      <c r="G131" s="255"/>
      <c r="H131" s="255"/>
      <c r="I131" s="255"/>
      <c r="J131" s="255"/>
      <c r="K131" s="93">
        <f t="shared" si="6"/>
        <v>0</v>
      </c>
    </row>
    <row r="132" spans="1:11" ht="15.75" customHeight="1">
      <c r="A132" s="325" t="s">
        <v>63</v>
      </c>
      <c r="B132" s="326"/>
      <c r="C132" s="7" t="str">
        <f aca="true" t="shared" si="7" ref="C132:J132">IF($K$28&lt;&gt;0,SUM(C114:C131)," ")</f>
        <v> </v>
      </c>
      <c r="D132" s="8" t="str">
        <f t="shared" si="7"/>
        <v> </v>
      </c>
      <c r="E132" s="8" t="str">
        <f t="shared" si="7"/>
        <v> </v>
      </c>
      <c r="F132" s="8" t="str">
        <f t="shared" si="7"/>
        <v> </v>
      </c>
      <c r="G132" s="8" t="str">
        <f t="shared" si="7"/>
        <v> </v>
      </c>
      <c r="H132" s="8" t="str">
        <f t="shared" si="7"/>
        <v> </v>
      </c>
      <c r="I132" s="8" t="str">
        <f t="shared" si="7"/>
        <v> </v>
      </c>
      <c r="J132" s="8" t="str">
        <f t="shared" si="7"/>
        <v> </v>
      </c>
      <c r="K132" s="9">
        <f>SUM(K114:K131)+K97</f>
        <v>0</v>
      </c>
    </row>
    <row r="133" ht="15" customHeight="1">
      <c r="A133" s="259"/>
    </row>
    <row r="134" spans="1:11" ht="25.5" customHeight="1">
      <c r="A134" s="323" t="s">
        <v>64</v>
      </c>
      <c r="B134" s="323"/>
      <c r="C134" s="323"/>
      <c r="D134" s="323"/>
      <c r="E134" s="323"/>
      <c r="F134" s="323"/>
      <c r="G134" s="323"/>
      <c r="H134" s="323"/>
      <c r="I134" s="323"/>
      <c r="J134" s="323"/>
      <c r="K134" s="323"/>
    </row>
    <row r="135" ht="15" customHeight="1">
      <c r="A135" s="49"/>
    </row>
    <row r="136" ht="15" customHeight="1">
      <c r="A136" s="257" t="s">
        <v>65</v>
      </c>
    </row>
    <row r="137" spans="3:5" ht="15" customHeight="1">
      <c r="C137" s="257" t="s">
        <v>66</v>
      </c>
      <c r="E137" s="257" t="s">
        <v>67</v>
      </c>
    </row>
    <row r="140" spans="1:11" ht="15.75" customHeight="1">
      <c r="A140" s="324" t="s">
        <v>49</v>
      </c>
      <c r="B140" s="324"/>
      <c r="C140" s="324"/>
      <c r="D140" s="324"/>
      <c r="E140" s="324"/>
      <c r="F140" s="324"/>
      <c r="G140" s="324"/>
      <c r="H140" s="324"/>
      <c r="I140" s="324"/>
      <c r="J140" s="324"/>
      <c r="K140" s="324"/>
    </row>
    <row r="141" spans="1:11" ht="15" customHeight="1">
      <c r="A141" s="66"/>
      <c r="B141" s="66"/>
      <c r="C141" s="66"/>
      <c r="D141" s="66"/>
      <c r="E141" s="73" t="e">
        <f>'proje ve personel bilgileri'!#REF!</f>
        <v>#REF!</v>
      </c>
      <c r="F141" s="68" t="e">
        <f>IF('proje ve personel bilgileri'!#REF!=1,"/ Haziran ayına aittir.",(IF('proje ve personel bilgileri'!#REF!=2,"/ Aralık ayına aittir.",0)))</f>
        <v>#REF!</v>
      </c>
      <c r="H141" s="66"/>
      <c r="I141" s="66"/>
      <c r="J141" s="66"/>
      <c r="K141" s="66"/>
    </row>
    <row r="142" ht="18.75" customHeight="1">
      <c r="K142" s="4" t="s">
        <v>50</v>
      </c>
    </row>
    <row r="143" spans="1:11" ht="15.75" customHeight="1">
      <c r="A143" s="327" t="s">
        <v>2</v>
      </c>
      <c r="B143" s="328"/>
      <c r="C143" s="329">
        <f>'proje ve personel bilgileri'!$B$2</f>
        <v>0</v>
      </c>
      <c r="D143" s="330"/>
      <c r="E143" s="330"/>
      <c r="F143" s="330"/>
      <c r="G143" s="330"/>
      <c r="H143" s="330"/>
      <c r="I143" s="330"/>
      <c r="J143" s="330"/>
      <c r="K143" s="331"/>
    </row>
    <row r="144" spans="1:11" ht="15.75" customHeight="1">
      <c r="A144" s="332" t="s">
        <v>3</v>
      </c>
      <c r="B144" s="333"/>
      <c r="C144" s="334">
        <f>'proje ve personel bilgileri'!$B$3</f>
        <v>0</v>
      </c>
      <c r="D144" s="335"/>
      <c r="E144" s="335"/>
      <c r="F144" s="335"/>
      <c r="G144" s="335"/>
      <c r="H144" s="335"/>
      <c r="I144" s="335"/>
      <c r="J144" s="335"/>
      <c r="K144" s="336"/>
    </row>
    <row r="145" spans="1:11" ht="15" customHeight="1">
      <c r="A145" s="313" t="s">
        <v>51</v>
      </c>
      <c r="B145" s="313" t="s">
        <v>9</v>
      </c>
      <c r="C145" s="313" t="s">
        <v>52</v>
      </c>
      <c r="D145" s="321" t="s">
        <v>53</v>
      </c>
      <c r="E145" s="314"/>
      <c r="F145" s="315"/>
      <c r="G145" s="313" t="s">
        <v>54</v>
      </c>
      <c r="H145" s="316" t="s">
        <v>55</v>
      </c>
      <c r="I145" s="316" t="s">
        <v>56</v>
      </c>
      <c r="J145" s="316" t="s">
        <v>57</v>
      </c>
      <c r="K145" s="310" t="s">
        <v>58</v>
      </c>
    </row>
    <row r="146" spans="1:11" ht="23.25" customHeight="1">
      <c r="A146" s="312"/>
      <c r="B146" s="312"/>
      <c r="C146" s="312"/>
      <c r="D146" s="322"/>
      <c r="E146" s="319" t="s">
        <v>59</v>
      </c>
      <c r="F146" s="320"/>
      <c r="G146" s="312"/>
      <c r="H146" s="317"/>
      <c r="I146" s="317"/>
      <c r="J146" s="317"/>
      <c r="K146" s="311"/>
    </row>
    <row r="147" spans="1:11" ht="60.75" customHeight="1">
      <c r="A147" s="312"/>
      <c r="B147" s="312"/>
      <c r="C147" s="312"/>
      <c r="D147" s="322"/>
      <c r="E147" s="5" t="s">
        <v>69</v>
      </c>
      <c r="F147" s="5" t="s">
        <v>61</v>
      </c>
      <c r="G147" s="312"/>
      <c r="H147" s="317"/>
      <c r="I147" s="318"/>
      <c r="J147" s="318"/>
      <c r="K147" s="312"/>
    </row>
    <row r="148" spans="1:11" ht="15.75" customHeight="1">
      <c r="A148" s="312"/>
      <c r="B148" s="312"/>
      <c r="C148" s="312"/>
      <c r="D148" s="322"/>
      <c r="E148" s="6" t="s">
        <v>62</v>
      </c>
      <c r="F148" s="6" t="s">
        <v>62</v>
      </c>
      <c r="G148" s="253" t="s">
        <v>62</v>
      </c>
      <c r="H148" s="253" t="s">
        <v>62</v>
      </c>
      <c r="I148" s="256" t="s">
        <v>62</v>
      </c>
      <c r="J148" s="6" t="s">
        <v>62</v>
      </c>
      <c r="K148" s="312"/>
    </row>
    <row r="149" spans="1:11" ht="15.75" customHeight="1">
      <c r="A149" s="1">
        <v>73</v>
      </c>
      <c r="B149" s="90" t="str">
        <f>IF('proje ve personel bilgileri'!A87&lt;&gt;0,('proje ve personel bilgileri'!A87)," ")</f>
        <v> </v>
      </c>
      <c r="C149" s="91"/>
      <c r="D149" s="92"/>
      <c r="E149" s="92"/>
      <c r="F149" s="92"/>
      <c r="G149" s="92"/>
      <c r="H149" s="92"/>
      <c r="I149" s="92"/>
      <c r="J149" s="92"/>
      <c r="K149" s="93">
        <f aca="true" t="shared" si="8" ref="K149:K166">IF(D149&lt;&gt;0,SUM(D149+E149+F149+G149-H149-I149-J149),0)</f>
        <v>0</v>
      </c>
    </row>
    <row r="150" spans="1:11" ht="15.75" customHeight="1">
      <c r="A150" s="2">
        <v>74</v>
      </c>
      <c r="B150" s="90" t="str">
        <f>IF('proje ve personel bilgileri'!A88&lt;&gt;0,('proje ve personel bilgileri'!A88)," ")</f>
        <v> </v>
      </c>
      <c r="C150" s="94"/>
      <c r="D150" s="255"/>
      <c r="E150" s="255"/>
      <c r="F150" s="255"/>
      <c r="G150" s="255"/>
      <c r="H150" s="255"/>
      <c r="I150" s="255"/>
      <c r="J150" s="255"/>
      <c r="K150" s="93">
        <f t="shared" si="8"/>
        <v>0</v>
      </c>
    </row>
    <row r="151" spans="1:11" ht="15.75" customHeight="1">
      <c r="A151" s="1">
        <v>75</v>
      </c>
      <c r="B151" s="90" t="str">
        <f>IF('proje ve personel bilgileri'!A89&lt;&gt;0,('proje ve personel bilgileri'!A89)," ")</f>
        <v> </v>
      </c>
      <c r="C151" s="94"/>
      <c r="D151" s="255"/>
      <c r="E151" s="255"/>
      <c r="F151" s="255"/>
      <c r="G151" s="255"/>
      <c r="H151" s="255"/>
      <c r="I151" s="255"/>
      <c r="J151" s="255"/>
      <c r="K151" s="93">
        <f t="shared" si="8"/>
        <v>0</v>
      </c>
    </row>
    <row r="152" spans="1:11" ht="15.75" customHeight="1">
      <c r="A152" s="2">
        <v>76</v>
      </c>
      <c r="B152" s="90" t="str">
        <f>IF('proje ve personel bilgileri'!A90&lt;&gt;0,('proje ve personel bilgileri'!A90)," ")</f>
        <v> </v>
      </c>
      <c r="C152" s="94"/>
      <c r="D152" s="255"/>
      <c r="E152" s="255"/>
      <c r="F152" s="255"/>
      <c r="G152" s="255"/>
      <c r="H152" s="255"/>
      <c r="I152" s="255"/>
      <c r="J152" s="255"/>
      <c r="K152" s="93">
        <f t="shared" si="8"/>
        <v>0</v>
      </c>
    </row>
    <row r="153" spans="1:11" ht="15.75" customHeight="1">
      <c r="A153" s="1">
        <v>77</v>
      </c>
      <c r="B153" s="90" t="str">
        <f>IF('proje ve personel bilgileri'!A91&lt;&gt;0,('proje ve personel bilgileri'!A91)," ")</f>
        <v> </v>
      </c>
      <c r="C153" s="94"/>
      <c r="D153" s="255"/>
      <c r="E153" s="255"/>
      <c r="F153" s="255"/>
      <c r="G153" s="255"/>
      <c r="H153" s="255"/>
      <c r="I153" s="255"/>
      <c r="J153" s="255"/>
      <c r="K153" s="93">
        <f t="shared" si="8"/>
        <v>0</v>
      </c>
    </row>
    <row r="154" spans="1:11" ht="15.75" customHeight="1">
      <c r="A154" s="2">
        <v>78</v>
      </c>
      <c r="B154" s="90" t="str">
        <f>IF('proje ve personel bilgileri'!A92&lt;&gt;0,('proje ve personel bilgileri'!A92)," ")</f>
        <v> </v>
      </c>
      <c r="C154" s="94"/>
      <c r="D154" s="255"/>
      <c r="E154" s="255"/>
      <c r="F154" s="255"/>
      <c r="G154" s="255"/>
      <c r="H154" s="255"/>
      <c r="I154" s="255"/>
      <c r="J154" s="255"/>
      <c r="K154" s="93">
        <f t="shared" si="8"/>
        <v>0</v>
      </c>
    </row>
    <row r="155" spans="1:11" ht="15.75" customHeight="1">
      <c r="A155" s="1">
        <v>79</v>
      </c>
      <c r="B155" s="90" t="str">
        <f>IF('proje ve personel bilgileri'!A93&lt;&gt;0,('proje ve personel bilgileri'!A93)," ")</f>
        <v> </v>
      </c>
      <c r="C155" s="94"/>
      <c r="D155" s="255"/>
      <c r="E155" s="255"/>
      <c r="F155" s="255"/>
      <c r="G155" s="255"/>
      <c r="H155" s="255"/>
      <c r="I155" s="255"/>
      <c r="J155" s="255"/>
      <c r="K155" s="93">
        <f t="shared" si="8"/>
        <v>0</v>
      </c>
    </row>
    <row r="156" spans="1:11" ht="15.75" customHeight="1">
      <c r="A156" s="2">
        <v>80</v>
      </c>
      <c r="B156" s="90" t="str">
        <f>IF('proje ve personel bilgileri'!A94&lt;&gt;0,('proje ve personel bilgileri'!A94)," ")</f>
        <v> </v>
      </c>
      <c r="C156" s="94"/>
      <c r="D156" s="255"/>
      <c r="E156" s="255"/>
      <c r="F156" s="255"/>
      <c r="G156" s="255"/>
      <c r="H156" s="255"/>
      <c r="I156" s="255"/>
      <c r="J156" s="255"/>
      <c r="K156" s="93">
        <f t="shared" si="8"/>
        <v>0</v>
      </c>
    </row>
    <row r="157" spans="1:11" ht="15.75" customHeight="1">
      <c r="A157" s="1">
        <v>81</v>
      </c>
      <c r="B157" s="90" t="str">
        <f>IF('proje ve personel bilgileri'!A95&lt;&gt;0,('proje ve personel bilgileri'!A95)," ")</f>
        <v> </v>
      </c>
      <c r="C157" s="94"/>
      <c r="D157" s="255"/>
      <c r="E157" s="255"/>
      <c r="F157" s="255"/>
      <c r="G157" s="255"/>
      <c r="H157" s="255"/>
      <c r="I157" s="255"/>
      <c r="J157" s="255"/>
      <c r="K157" s="93">
        <f t="shared" si="8"/>
        <v>0</v>
      </c>
    </row>
    <row r="158" spans="1:11" ht="15.75" customHeight="1">
      <c r="A158" s="2">
        <v>82</v>
      </c>
      <c r="B158" s="90" t="str">
        <f>IF('proje ve personel bilgileri'!A96&lt;&gt;0,('proje ve personel bilgileri'!A96)," ")</f>
        <v> </v>
      </c>
      <c r="C158" s="94"/>
      <c r="D158" s="255"/>
      <c r="E158" s="255"/>
      <c r="F158" s="255"/>
      <c r="G158" s="255"/>
      <c r="H158" s="255"/>
      <c r="I158" s="255"/>
      <c r="J158" s="255"/>
      <c r="K158" s="93">
        <f t="shared" si="8"/>
        <v>0</v>
      </c>
    </row>
    <row r="159" spans="1:11" ht="15.75" customHeight="1">
      <c r="A159" s="1">
        <v>83</v>
      </c>
      <c r="B159" s="90" t="str">
        <f>IF('proje ve personel bilgileri'!A97&lt;&gt;0,('proje ve personel bilgileri'!A97)," ")</f>
        <v> </v>
      </c>
      <c r="C159" s="94"/>
      <c r="D159" s="255"/>
      <c r="E159" s="255"/>
      <c r="F159" s="255"/>
      <c r="G159" s="255"/>
      <c r="H159" s="255"/>
      <c r="I159" s="255"/>
      <c r="J159" s="255"/>
      <c r="K159" s="93">
        <f t="shared" si="8"/>
        <v>0</v>
      </c>
    </row>
    <row r="160" spans="1:11" ht="15.75" customHeight="1">
      <c r="A160" s="2">
        <v>84</v>
      </c>
      <c r="B160" s="90" t="str">
        <f>IF('proje ve personel bilgileri'!A98&lt;&gt;0,('proje ve personel bilgileri'!A98)," ")</f>
        <v> </v>
      </c>
      <c r="C160" s="94"/>
      <c r="D160" s="255"/>
      <c r="E160" s="255"/>
      <c r="F160" s="255"/>
      <c r="G160" s="255"/>
      <c r="H160" s="255"/>
      <c r="I160" s="255"/>
      <c r="J160" s="255"/>
      <c r="K160" s="93">
        <f t="shared" si="8"/>
        <v>0</v>
      </c>
    </row>
    <row r="161" spans="1:11" ht="15.75" customHeight="1">
      <c r="A161" s="1">
        <v>85</v>
      </c>
      <c r="B161" s="90" t="str">
        <f>IF('proje ve personel bilgileri'!A99&lt;&gt;0,('proje ve personel bilgileri'!A99)," ")</f>
        <v> </v>
      </c>
      <c r="C161" s="94"/>
      <c r="D161" s="255"/>
      <c r="E161" s="255"/>
      <c r="F161" s="255"/>
      <c r="G161" s="255"/>
      <c r="H161" s="255"/>
      <c r="I161" s="255"/>
      <c r="J161" s="255"/>
      <c r="K161" s="93">
        <f t="shared" si="8"/>
        <v>0</v>
      </c>
    </row>
    <row r="162" spans="1:11" ht="15.75" customHeight="1">
      <c r="A162" s="2">
        <v>86</v>
      </c>
      <c r="B162" s="90" t="str">
        <f>IF('proje ve personel bilgileri'!A100&lt;&gt;0,('proje ve personel bilgileri'!A100)," ")</f>
        <v> </v>
      </c>
      <c r="C162" s="94"/>
      <c r="D162" s="255"/>
      <c r="E162" s="255"/>
      <c r="F162" s="255"/>
      <c r="G162" s="255"/>
      <c r="H162" s="255"/>
      <c r="I162" s="255"/>
      <c r="J162" s="255"/>
      <c r="K162" s="93">
        <f t="shared" si="8"/>
        <v>0</v>
      </c>
    </row>
    <row r="163" spans="1:11" ht="15.75" customHeight="1">
      <c r="A163" s="1">
        <v>87</v>
      </c>
      <c r="B163" s="90" t="str">
        <f>IF('proje ve personel bilgileri'!A101&lt;&gt;0,('proje ve personel bilgileri'!A101)," ")</f>
        <v> </v>
      </c>
      <c r="C163" s="94"/>
      <c r="D163" s="255"/>
      <c r="E163" s="255"/>
      <c r="F163" s="255"/>
      <c r="G163" s="255"/>
      <c r="H163" s="255"/>
      <c r="I163" s="255"/>
      <c r="J163" s="255"/>
      <c r="K163" s="93">
        <f t="shared" si="8"/>
        <v>0</v>
      </c>
    </row>
    <row r="164" spans="1:11" ht="15.75" customHeight="1">
      <c r="A164" s="2">
        <v>88</v>
      </c>
      <c r="B164" s="90" t="str">
        <f>IF('proje ve personel bilgileri'!A102&lt;&gt;0,('proje ve personel bilgileri'!A102)," ")</f>
        <v> </v>
      </c>
      <c r="C164" s="94"/>
      <c r="D164" s="255"/>
      <c r="E164" s="255"/>
      <c r="F164" s="255"/>
      <c r="G164" s="255"/>
      <c r="H164" s="255"/>
      <c r="I164" s="255"/>
      <c r="J164" s="255"/>
      <c r="K164" s="93">
        <f t="shared" si="8"/>
        <v>0</v>
      </c>
    </row>
    <row r="165" spans="1:11" ht="15.75" customHeight="1">
      <c r="A165" s="1">
        <v>89</v>
      </c>
      <c r="B165" s="90" t="str">
        <f>IF('proje ve personel bilgileri'!A103&lt;&gt;0,('proje ve personel bilgileri'!A103)," ")</f>
        <v> </v>
      </c>
      <c r="C165" s="94"/>
      <c r="D165" s="255"/>
      <c r="E165" s="255"/>
      <c r="F165" s="255"/>
      <c r="G165" s="255"/>
      <c r="H165" s="255"/>
      <c r="I165" s="255"/>
      <c r="J165" s="255"/>
      <c r="K165" s="93">
        <f t="shared" si="8"/>
        <v>0</v>
      </c>
    </row>
    <row r="166" spans="1:11" ht="15" customHeight="1">
      <c r="A166" s="2">
        <v>90</v>
      </c>
      <c r="B166" s="90" t="str">
        <f>IF('proje ve personel bilgileri'!A104&lt;&gt;0,('proje ve personel bilgileri'!A104)," ")</f>
        <v> </v>
      </c>
      <c r="C166" s="94"/>
      <c r="D166" s="255"/>
      <c r="E166" s="255"/>
      <c r="F166" s="255"/>
      <c r="G166" s="255"/>
      <c r="H166" s="255"/>
      <c r="I166" s="255"/>
      <c r="J166" s="255"/>
      <c r="K166" s="93">
        <f t="shared" si="8"/>
        <v>0</v>
      </c>
    </row>
    <row r="167" spans="1:11" ht="15.75" customHeight="1">
      <c r="A167" s="325" t="s">
        <v>63</v>
      </c>
      <c r="B167" s="326"/>
      <c r="C167" s="7" t="str">
        <f aca="true" t="shared" si="9" ref="C167:J167">IF($K$28&lt;&gt;0,SUM(C149:C166)," ")</f>
        <v> </v>
      </c>
      <c r="D167" s="8" t="str">
        <f t="shared" si="9"/>
        <v> </v>
      </c>
      <c r="E167" s="8" t="str">
        <f t="shared" si="9"/>
        <v> </v>
      </c>
      <c r="F167" s="8" t="str">
        <f t="shared" si="9"/>
        <v> </v>
      </c>
      <c r="G167" s="8" t="str">
        <f t="shared" si="9"/>
        <v> </v>
      </c>
      <c r="H167" s="8" t="str">
        <f t="shared" si="9"/>
        <v> </v>
      </c>
      <c r="I167" s="8" t="str">
        <f t="shared" si="9"/>
        <v> </v>
      </c>
      <c r="J167" s="8" t="str">
        <f t="shared" si="9"/>
        <v> </v>
      </c>
      <c r="K167" s="9">
        <f>SUM(K149:K166)+K132</f>
        <v>0</v>
      </c>
    </row>
    <row r="168" ht="15" customHeight="1">
      <c r="A168" s="259"/>
    </row>
    <row r="169" spans="1:11" ht="27" customHeight="1">
      <c r="A169" s="323" t="s">
        <v>64</v>
      </c>
      <c r="B169" s="323"/>
      <c r="C169" s="323"/>
      <c r="D169" s="323"/>
      <c r="E169" s="323"/>
      <c r="F169" s="323"/>
      <c r="G169" s="323"/>
      <c r="H169" s="323"/>
      <c r="I169" s="323"/>
      <c r="J169" s="323"/>
      <c r="K169" s="323"/>
    </row>
    <row r="170" ht="15" customHeight="1">
      <c r="A170" s="49"/>
    </row>
    <row r="171" ht="15" customHeight="1">
      <c r="A171" s="257" t="s">
        <v>65</v>
      </c>
    </row>
    <row r="172" spans="3:5" ht="15" customHeight="1">
      <c r="C172" s="257" t="s">
        <v>66</v>
      </c>
      <c r="E172" s="257" t="s">
        <v>67</v>
      </c>
    </row>
    <row r="175" spans="1:11" ht="15.75" customHeight="1">
      <c r="A175" s="324" t="s">
        <v>49</v>
      </c>
      <c r="B175" s="324"/>
      <c r="C175" s="324"/>
      <c r="D175" s="324"/>
      <c r="E175" s="324"/>
      <c r="F175" s="324"/>
      <c r="G175" s="324"/>
      <c r="H175" s="324"/>
      <c r="I175" s="324"/>
      <c r="J175" s="324"/>
      <c r="K175" s="324"/>
    </row>
    <row r="176" spans="1:11" ht="15" customHeight="1">
      <c r="A176" s="66"/>
      <c r="B176" s="66"/>
      <c r="C176" s="66"/>
      <c r="D176" s="66"/>
      <c r="E176" s="73" t="e">
        <f>'proje ve personel bilgileri'!#REF!</f>
        <v>#REF!</v>
      </c>
      <c r="F176" s="68" t="e">
        <f>IF('proje ve personel bilgileri'!#REF!=1,"/ Haziran ayına aittir.",(IF('proje ve personel bilgileri'!#REF!=2,"/ Aralık ayına aittir.",0)))</f>
        <v>#REF!</v>
      </c>
      <c r="H176" s="66"/>
      <c r="I176" s="66"/>
      <c r="J176" s="66"/>
      <c r="K176" s="66"/>
    </row>
    <row r="177" ht="18.75" customHeight="1">
      <c r="K177" s="4" t="s">
        <v>50</v>
      </c>
    </row>
    <row r="178" spans="1:11" ht="15.75" customHeight="1">
      <c r="A178" s="327" t="s">
        <v>2</v>
      </c>
      <c r="B178" s="328"/>
      <c r="C178" s="329">
        <f>'proje ve personel bilgileri'!$B$2</f>
        <v>0</v>
      </c>
      <c r="D178" s="330"/>
      <c r="E178" s="330"/>
      <c r="F178" s="330"/>
      <c r="G178" s="330"/>
      <c r="H178" s="330"/>
      <c r="I178" s="330"/>
      <c r="J178" s="330"/>
      <c r="K178" s="331"/>
    </row>
    <row r="179" spans="1:11" ht="15.75" customHeight="1">
      <c r="A179" s="332" t="s">
        <v>3</v>
      </c>
      <c r="B179" s="333"/>
      <c r="C179" s="334">
        <f>'proje ve personel bilgileri'!$B$3</f>
        <v>0</v>
      </c>
      <c r="D179" s="335"/>
      <c r="E179" s="335"/>
      <c r="F179" s="335"/>
      <c r="G179" s="335"/>
      <c r="H179" s="335"/>
      <c r="I179" s="335"/>
      <c r="J179" s="335"/>
      <c r="K179" s="336"/>
    </row>
    <row r="180" spans="1:11" ht="15" customHeight="1">
      <c r="A180" s="313" t="s">
        <v>51</v>
      </c>
      <c r="B180" s="313" t="s">
        <v>9</v>
      </c>
      <c r="C180" s="313" t="s">
        <v>52</v>
      </c>
      <c r="D180" s="321" t="s">
        <v>53</v>
      </c>
      <c r="E180" s="314"/>
      <c r="F180" s="315"/>
      <c r="G180" s="313" t="s">
        <v>54</v>
      </c>
      <c r="H180" s="316" t="s">
        <v>55</v>
      </c>
      <c r="I180" s="316" t="s">
        <v>56</v>
      </c>
      <c r="J180" s="316" t="s">
        <v>57</v>
      </c>
      <c r="K180" s="310" t="s">
        <v>58</v>
      </c>
    </row>
    <row r="181" spans="1:11" ht="21.75" customHeight="1">
      <c r="A181" s="312"/>
      <c r="B181" s="312"/>
      <c r="C181" s="312"/>
      <c r="D181" s="322"/>
      <c r="E181" s="319" t="s">
        <v>59</v>
      </c>
      <c r="F181" s="320"/>
      <c r="G181" s="312"/>
      <c r="H181" s="317"/>
      <c r="I181" s="317"/>
      <c r="J181" s="317"/>
      <c r="K181" s="311"/>
    </row>
    <row r="182" spans="1:11" ht="60.75" customHeight="1">
      <c r="A182" s="312"/>
      <c r="B182" s="312"/>
      <c r="C182" s="312"/>
      <c r="D182" s="322"/>
      <c r="E182" s="5" t="s">
        <v>69</v>
      </c>
      <c r="F182" s="5" t="s">
        <v>61</v>
      </c>
      <c r="G182" s="312"/>
      <c r="H182" s="317"/>
      <c r="I182" s="318"/>
      <c r="J182" s="318"/>
      <c r="K182" s="312"/>
    </row>
    <row r="183" spans="1:11" ht="15.75" customHeight="1">
      <c r="A183" s="312"/>
      <c r="B183" s="312"/>
      <c r="C183" s="312"/>
      <c r="D183" s="322"/>
      <c r="E183" s="6" t="s">
        <v>62</v>
      </c>
      <c r="F183" s="6" t="s">
        <v>62</v>
      </c>
      <c r="G183" s="253" t="s">
        <v>62</v>
      </c>
      <c r="H183" s="253" t="s">
        <v>62</v>
      </c>
      <c r="I183" s="256" t="s">
        <v>62</v>
      </c>
      <c r="J183" s="6" t="s">
        <v>62</v>
      </c>
      <c r="K183" s="312"/>
    </row>
    <row r="184" spans="1:11" ht="15.75" customHeight="1">
      <c r="A184" s="1">
        <v>91</v>
      </c>
      <c r="B184" s="90" t="str">
        <f>IF('proje ve personel bilgileri'!A105&lt;&gt;0,('proje ve personel bilgileri'!A105)," ")</f>
        <v> </v>
      </c>
      <c r="C184" s="91"/>
      <c r="D184" s="92"/>
      <c r="E184" s="92"/>
      <c r="F184" s="92"/>
      <c r="G184" s="92"/>
      <c r="H184" s="92"/>
      <c r="I184" s="92"/>
      <c r="J184" s="92"/>
      <c r="K184" s="93">
        <f aca="true" t="shared" si="10" ref="K184:K201">IF(D184&lt;&gt;0,SUM(D184+E184+F184+G184-H184-I184-J184),0)</f>
        <v>0</v>
      </c>
    </row>
    <row r="185" spans="1:11" ht="15.75" customHeight="1">
      <c r="A185" s="2">
        <v>92</v>
      </c>
      <c r="B185" s="90" t="str">
        <f>IF('proje ve personel bilgileri'!A106&lt;&gt;0,('proje ve personel bilgileri'!A106)," ")</f>
        <v> </v>
      </c>
      <c r="C185" s="94"/>
      <c r="D185" s="255"/>
      <c r="E185" s="255"/>
      <c r="F185" s="255"/>
      <c r="G185" s="255"/>
      <c r="H185" s="255"/>
      <c r="I185" s="255"/>
      <c r="J185" s="255"/>
      <c r="K185" s="93">
        <f t="shared" si="10"/>
        <v>0</v>
      </c>
    </row>
    <row r="186" spans="1:11" ht="15.75" customHeight="1">
      <c r="A186" s="1">
        <v>93</v>
      </c>
      <c r="B186" s="90" t="str">
        <f>IF('proje ve personel bilgileri'!A107&lt;&gt;0,('proje ve personel bilgileri'!A107)," ")</f>
        <v> </v>
      </c>
      <c r="C186" s="94"/>
      <c r="D186" s="255"/>
      <c r="E186" s="255"/>
      <c r="F186" s="255"/>
      <c r="G186" s="255"/>
      <c r="H186" s="255"/>
      <c r="I186" s="255"/>
      <c r="J186" s="255"/>
      <c r="K186" s="93">
        <f t="shared" si="10"/>
        <v>0</v>
      </c>
    </row>
    <row r="187" spans="1:11" ht="15.75" customHeight="1">
      <c r="A187" s="2">
        <v>94</v>
      </c>
      <c r="B187" s="90" t="str">
        <f>IF('proje ve personel bilgileri'!A108&lt;&gt;0,('proje ve personel bilgileri'!A108)," ")</f>
        <v> </v>
      </c>
      <c r="C187" s="94"/>
      <c r="D187" s="255"/>
      <c r="E187" s="255"/>
      <c r="F187" s="255"/>
      <c r="G187" s="255"/>
      <c r="H187" s="255"/>
      <c r="I187" s="255"/>
      <c r="J187" s="255"/>
      <c r="K187" s="93">
        <f t="shared" si="10"/>
        <v>0</v>
      </c>
    </row>
    <row r="188" spans="1:11" ht="15.75" customHeight="1">
      <c r="A188" s="1">
        <v>95</v>
      </c>
      <c r="B188" s="90" t="str">
        <f>IF('proje ve personel bilgileri'!A109&lt;&gt;0,('proje ve personel bilgileri'!A109)," ")</f>
        <v> </v>
      </c>
      <c r="C188" s="94"/>
      <c r="D188" s="255"/>
      <c r="E188" s="255"/>
      <c r="F188" s="255"/>
      <c r="G188" s="255"/>
      <c r="H188" s="255"/>
      <c r="I188" s="255"/>
      <c r="J188" s="255"/>
      <c r="K188" s="93">
        <f t="shared" si="10"/>
        <v>0</v>
      </c>
    </row>
    <row r="189" spans="1:11" ht="15.75" customHeight="1">
      <c r="A189" s="2">
        <v>96</v>
      </c>
      <c r="B189" s="90" t="str">
        <f>IF('proje ve personel bilgileri'!A110&lt;&gt;0,('proje ve personel bilgileri'!A110)," ")</f>
        <v> </v>
      </c>
      <c r="C189" s="94"/>
      <c r="D189" s="255"/>
      <c r="E189" s="255"/>
      <c r="F189" s="255"/>
      <c r="G189" s="255"/>
      <c r="H189" s="255"/>
      <c r="I189" s="255"/>
      <c r="J189" s="255"/>
      <c r="K189" s="93">
        <f t="shared" si="10"/>
        <v>0</v>
      </c>
    </row>
    <row r="190" spans="1:11" ht="15.75" customHeight="1">
      <c r="A190" s="1">
        <v>97</v>
      </c>
      <c r="B190" s="90" t="str">
        <f>IF('proje ve personel bilgileri'!A111&lt;&gt;0,('proje ve personel bilgileri'!A111)," ")</f>
        <v> </v>
      </c>
      <c r="C190" s="94"/>
      <c r="D190" s="255"/>
      <c r="E190" s="255"/>
      <c r="F190" s="255"/>
      <c r="G190" s="255"/>
      <c r="H190" s="255"/>
      <c r="I190" s="255"/>
      <c r="J190" s="255"/>
      <c r="K190" s="93">
        <f t="shared" si="10"/>
        <v>0</v>
      </c>
    </row>
    <row r="191" spans="1:11" ht="15.75" customHeight="1">
      <c r="A191" s="2">
        <v>98</v>
      </c>
      <c r="B191" s="90" t="str">
        <f>IF('proje ve personel bilgileri'!A112&lt;&gt;0,('proje ve personel bilgileri'!A112)," ")</f>
        <v> </v>
      </c>
      <c r="C191" s="94"/>
      <c r="D191" s="255"/>
      <c r="E191" s="255"/>
      <c r="F191" s="255"/>
      <c r="G191" s="255"/>
      <c r="H191" s="255"/>
      <c r="I191" s="255"/>
      <c r="J191" s="255"/>
      <c r="K191" s="93">
        <f t="shared" si="10"/>
        <v>0</v>
      </c>
    </row>
    <row r="192" spans="1:11" ht="15.75" customHeight="1">
      <c r="A192" s="1">
        <v>99</v>
      </c>
      <c r="B192" s="90" t="str">
        <f>IF('proje ve personel bilgileri'!A113&lt;&gt;0,('proje ve personel bilgileri'!A113)," ")</f>
        <v> </v>
      </c>
      <c r="C192" s="94"/>
      <c r="D192" s="255"/>
      <c r="E192" s="255"/>
      <c r="F192" s="255"/>
      <c r="G192" s="255"/>
      <c r="H192" s="255"/>
      <c r="I192" s="255"/>
      <c r="J192" s="255"/>
      <c r="K192" s="93">
        <f t="shared" si="10"/>
        <v>0</v>
      </c>
    </row>
    <row r="193" spans="1:11" ht="15.75" customHeight="1">
      <c r="A193" s="2">
        <v>100</v>
      </c>
      <c r="B193" s="90" t="str">
        <f>IF('proje ve personel bilgileri'!A114&lt;&gt;0,('proje ve personel bilgileri'!A114)," ")</f>
        <v> </v>
      </c>
      <c r="C193" s="94"/>
      <c r="D193" s="255"/>
      <c r="E193" s="255"/>
      <c r="F193" s="255"/>
      <c r="G193" s="255"/>
      <c r="H193" s="255"/>
      <c r="I193" s="255"/>
      <c r="J193" s="255"/>
      <c r="K193" s="93">
        <f t="shared" si="10"/>
        <v>0</v>
      </c>
    </row>
    <row r="194" spans="1:11" ht="15.75" customHeight="1">
      <c r="A194" s="1">
        <v>101</v>
      </c>
      <c r="B194" s="90" t="str">
        <f>IF('proje ve personel bilgileri'!A115&lt;&gt;0,('proje ve personel bilgileri'!A115)," ")</f>
        <v> </v>
      </c>
      <c r="C194" s="94"/>
      <c r="D194" s="255"/>
      <c r="E194" s="255"/>
      <c r="F194" s="255"/>
      <c r="G194" s="255"/>
      <c r="H194" s="255"/>
      <c r="I194" s="255"/>
      <c r="J194" s="255"/>
      <c r="K194" s="93">
        <f t="shared" si="10"/>
        <v>0</v>
      </c>
    </row>
    <row r="195" spans="1:11" ht="15.75" customHeight="1">
      <c r="A195" s="2">
        <v>102</v>
      </c>
      <c r="B195" s="90" t="str">
        <f>IF('proje ve personel bilgileri'!A116&lt;&gt;0,('proje ve personel bilgileri'!A116)," ")</f>
        <v> </v>
      </c>
      <c r="C195" s="94"/>
      <c r="D195" s="255"/>
      <c r="E195" s="255"/>
      <c r="F195" s="255"/>
      <c r="G195" s="255"/>
      <c r="H195" s="255"/>
      <c r="I195" s="255"/>
      <c r="J195" s="255"/>
      <c r="K195" s="93">
        <f t="shared" si="10"/>
        <v>0</v>
      </c>
    </row>
    <row r="196" spans="1:11" ht="15.75" customHeight="1">
      <c r="A196" s="1">
        <v>103</v>
      </c>
      <c r="B196" s="90" t="str">
        <f>IF('proje ve personel bilgileri'!A117&lt;&gt;0,('proje ve personel bilgileri'!A117)," ")</f>
        <v> </v>
      </c>
      <c r="C196" s="94"/>
      <c r="D196" s="255"/>
      <c r="E196" s="255"/>
      <c r="F196" s="255"/>
      <c r="G196" s="255"/>
      <c r="H196" s="255"/>
      <c r="I196" s="255"/>
      <c r="J196" s="255"/>
      <c r="K196" s="93">
        <f t="shared" si="10"/>
        <v>0</v>
      </c>
    </row>
    <row r="197" spans="1:11" ht="15.75" customHeight="1">
      <c r="A197" s="2">
        <v>104</v>
      </c>
      <c r="B197" s="90" t="str">
        <f>IF('proje ve personel bilgileri'!A118&lt;&gt;0,('proje ve personel bilgileri'!A118)," ")</f>
        <v> </v>
      </c>
      <c r="C197" s="94"/>
      <c r="D197" s="255"/>
      <c r="E197" s="255"/>
      <c r="F197" s="255"/>
      <c r="G197" s="255"/>
      <c r="H197" s="255"/>
      <c r="I197" s="255"/>
      <c r="J197" s="255"/>
      <c r="K197" s="93">
        <f t="shared" si="10"/>
        <v>0</v>
      </c>
    </row>
    <row r="198" spans="1:11" ht="15.75" customHeight="1">
      <c r="A198" s="1">
        <v>105</v>
      </c>
      <c r="B198" s="90" t="str">
        <f>IF('proje ve personel bilgileri'!A119&lt;&gt;0,('proje ve personel bilgileri'!A119)," ")</f>
        <v> </v>
      </c>
      <c r="C198" s="94"/>
      <c r="D198" s="255"/>
      <c r="E198" s="255"/>
      <c r="F198" s="255"/>
      <c r="G198" s="255"/>
      <c r="H198" s="255"/>
      <c r="I198" s="255"/>
      <c r="J198" s="255"/>
      <c r="K198" s="93">
        <f t="shared" si="10"/>
        <v>0</v>
      </c>
    </row>
    <row r="199" spans="1:11" ht="15.75" customHeight="1">
      <c r="A199" s="2">
        <v>106</v>
      </c>
      <c r="B199" s="90" t="str">
        <f>IF('proje ve personel bilgileri'!A120&lt;&gt;0,('proje ve personel bilgileri'!A120)," ")</f>
        <v> </v>
      </c>
      <c r="C199" s="94"/>
      <c r="D199" s="255"/>
      <c r="E199" s="255"/>
      <c r="F199" s="255"/>
      <c r="G199" s="255"/>
      <c r="H199" s="255"/>
      <c r="I199" s="255"/>
      <c r="J199" s="255"/>
      <c r="K199" s="93">
        <f t="shared" si="10"/>
        <v>0</v>
      </c>
    </row>
    <row r="200" spans="1:11" ht="15.75" customHeight="1">
      <c r="A200" s="1">
        <v>107</v>
      </c>
      <c r="B200" s="90" t="str">
        <f>IF('proje ve personel bilgileri'!A121&lt;&gt;0,('proje ve personel bilgileri'!A121)," ")</f>
        <v> </v>
      </c>
      <c r="C200" s="94"/>
      <c r="D200" s="255"/>
      <c r="E200" s="255"/>
      <c r="F200" s="255"/>
      <c r="G200" s="255"/>
      <c r="H200" s="255"/>
      <c r="I200" s="255"/>
      <c r="J200" s="255"/>
      <c r="K200" s="93">
        <f t="shared" si="10"/>
        <v>0</v>
      </c>
    </row>
    <row r="201" spans="1:11" ht="15" customHeight="1">
      <c r="A201" s="2">
        <v>108</v>
      </c>
      <c r="B201" s="90" t="str">
        <f>IF('proje ve personel bilgileri'!A122&lt;&gt;0,('proje ve personel bilgileri'!A122)," ")</f>
        <v> </v>
      </c>
      <c r="C201" s="94"/>
      <c r="D201" s="255"/>
      <c r="E201" s="255"/>
      <c r="F201" s="255"/>
      <c r="G201" s="255"/>
      <c r="H201" s="255"/>
      <c r="I201" s="255"/>
      <c r="J201" s="255"/>
      <c r="K201" s="93">
        <f t="shared" si="10"/>
        <v>0</v>
      </c>
    </row>
    <row r="202" spans="1:11" ht="15.75" customHeight="1">
      <c r="A202" s="325" t="s">
        <v>63</v>
      </c>
      <c r="B202" s="326"/>
      <c r="C202" s="7" t="str">
        <f aca="true" t="shared" si="11" ref="C202:J202">IF($K$28&lt;&gt;0,SUM(C184:C201)," ")</f>
        <v> </v>
      </c>
      <c r="D202" s="8" t="str">
        <f t="shared" si="11"/>
        <v> </v>
      </c>
      <c r="E202" s="8" t="str">
        <f t="shared" si="11"/>
        <v> </v>
      </c>
      <c r="F202" s="8" t="str">
        <f t="shared" si="11"/>
        <v> </v>
      </c>
      <c r="G202" s="8" t="str">
        <f t="shared" si="11"/>
        <v> </v>
      </c>
      <c r="H202" s="8" t="str">
        <f t="shared" si="11"/>
        <v> </v>
      </c>
      <c r="I202" s="8" t="str">
        <f t="shared" si="11"/>
        <v> </v>
      </c>
      <c r="J202" s="8" t="str">
        <f t="shared" si="11"/>
        <v> </v>
      </c>
      <c r="K202" s="9">
        <f>SUM(K184:K201)+K167</f>
        <v>0</v>
      </c>
    </row>
    <row r="203" ht="15" customHeight="1">
      <c r="A203" s="259"/>
    </row>
    <row r="204" spans="1:11" ht="27" customHeight="1">
      <c r="A204" s="323" t="s">
        <v>64</v>
      </c>
      <c r="B204" s="323"/>
      <c r="C204" s="323"/>
      <c r="D204" s="323"/>
      <c r="E204" s="323"/>
      <c r="F204" s="323"/>
      <c r="G204" s="323"/>
      <c r="H204" s="323"/>
      <c r="I204" s="323"/>
      <c r="J204" s="323"/>
      <c r="K204" s="323"/>
    </row>
    <row r="205" ht="15" customHeight="1">
      <c r="A205" s="49"/>
    </row>
    <row r="206" ht="15" customHeight="1">
      <c r="A206" s="257" t="s">
        <v>65</v>
      </c>
    </row>
    <row r="207" spans="3:5" ht="15" customHeight="1">
      <c r="C207" s="257" t="s">
        <v>66</v>
      </c>
      <c r="E207" s="257" t="s">
        <v>67</v>
      </c>
    </row>
    <row r="210" spans="1:11" ht="15.75" customHeight="1">
      <c r="A210" s="324" t="s">
        <v>49</v>
      </c>
      <c r="B210" s="324"/>
      <c r="C210" s="324"/>
      <c r="D210" s="324"/>
      <c r="E210" s="324"/>
      <c r="F210" s="324"/>
      <c r="G210" s="324"/>
      <c r="H210" s="324"/>
      <c r="I210" s="324"/>
      <c r="J210" s="324"/>
      <c r="K210" s="324"/>
    </row>
    <row r="211" spans="1:11" ht="15" customHeight="1">
      <c r="A211" s="66"/>
      <c r="B211" s="66"/>
      <c r="C211" s="66"/>
      <c r="D211" s="66"/>
      <c r="E211" s="73" t="e">
        <f>'proje ve personel bilgileri'!#REF!</f>
        <v>#REF!</v>
      </c>
      <c r="F211" s="68" t="e">
        <f>IF('proje ve personel bilgileri'!#REF!=1,"/ Haziran ayına aittir.",(IF('proje ve personel bilgileri'!#REF!=2,"/ Aralık ayına aittir.",0)))</f>
        <v>#REF!</v>
      </c>
      <c r="H211" s="66"/>
      <c r="I211" s="66"/>
      <c r="J211" s="66"/>
      <c r="K211" s="66"/>
    </row>
    <row r="212" ht="18.75" customHeight="1">
      <c r="K212" s="4" t="s">
        <v>50</v>
      </c>
    </row>
    <row r="213" spans="1:11" ht="15.75" customHeight="1">
      <c r="A213" s="327" t="s">
        <v>2</v>
      </c>
      <c r="B213" s="328"/>
      <c r="C213" s="329">
        <f>'proje ve personel bilgileri'!$B$2</f>
        <v>0</v>
      </c>
      <c r="D213" s="330"/>
      <c r="E213" s="330"/>
      <c r="F213" s="330"/>
      <c r="G213" s="330"/>
      <c r="H213" s="330"/>
      <c r="I213" s="330"/>
      <c r="J213" s="330"/>
      <c r="K213" s="331"/>
    </row>
    <row r="214" spans="1:11" ht="15.75" customHeight="1">
      <c r="A214" s="332" t="s">
        <v>3</v>
      </c>
      <c r="B214" s="333"/>
      <c r="C214" s="334">
        <f>'proje ve personel bilgileri'!$B$3</f>
        <v>0</v>
      </c>
      <c r="D214" s="335"/>
      <c r="E214" s="335"/>
      <c r="F214" s="335"/>
      <c r="G214" s="335"/>
      <c r="H214" s="335"/>
      <c r="I214" s="335"/>
      <c r="J214" s="335"/>
      <c r="K214" s="336"/>
    </row>
    <row r="215" spans="1:11" ht="15" customHeight="1">
      <c r="A215" s="313" t="s">
        <v>51</v>
      </c>
      <c r="B215" s="313" t="s">
        <v>9</v>
      </c>
      <c r="C215" s="313" t="s">
        <v>52</v>
      </c>
      <c r="D215" s="321" t="s">
        <v>53</v>
      </c>
      <c r="E215" s="314"/>
      <c r="F215" s="315"/>
      <c r="G215" s="313" t="s">
        <v>54</v>
      </c>
      <c r="H215" s="316" t="s">
        <v>55</v>
      </c>
      <c r="I215" s="316" t="s">
        <v>56</v>
      </c>
      <c r="J215" s="316" t="s">
        <v>57</v>
      </c>
      <c r="K215" s="310" t="s">
        <v>58</v>
      </c>
    </row>
    <row r="216" spans="1:11" ht="21.75" customHeight="1">
      <c r="A216" s="312"/>
      <c r="B216" s="312"/>
      <c r="C216" s="312"/>
      <c r="D216" s="322"/>
      <c r="E216" s="319" t="s">
        <v>59</v>
      </c>
      <c r="F216" s="320"/>
      <c r="G216" s="312"/>
      <c r="H216" s="317"/>
      <c r="I216" s="317"/>
      <c r="J216" s="317"/>
      <c r="K216" s="311"/>
    </row>
    <row r="217" spans="1:11" ht="60.75" customHeight="1">
      <c r="A217" s="312"/>
      <c r="B217" s="312"/>
      <c r="C217" s="312"/>
      <c r="D217" s="322"/>
      <c r="E217" s="5" t="s">
        <v>69</v>
      </c>
      <c r="F217" s="5" t="s">
        <v>61</v>
      </c>
      <c r="G217" s="312"/>
      <c r="H217" s="317"/>
      <c r="I217" s="318"/>
      <c r="J217" s="318"/>
      <c r="K217" s="312"/>
    </row>
    <row r="218" spans="1:11" ht="15.75" customHeight="1">
      <c r="A218" s="312"/>
      <c r="B218" s="312"/>
      <c r="C218" s="312"/>
      <c r="D218" s="322"/>
      <c r="E218" s="6" t="s">
        <v>62</v>
      </c>
      <c r="F218" s="6" t="s">
        <v>62</v>
      </c>
      <c r="G218" s="253" t="s">
        <v>62</v>
      </c>
      <c r="H218" s="253" t="s">
        <v>62</v>
      </c>
      <c r="I218" s="256" t="s">
        <v>62</v>
      </c>
      <c r="J218" s="6" t="s">
        <v>62</v>
      </c>
      <c r="K218" s="312"/>
    </row>
    <row r="219" spans="1:11" ht="15.75" customHeight="1">
      <c r="A219" s="1">
        <v>109</v>
      </c>
      <c r="B219" s="90" t="str">
        <f>IF('proje ve personel bilgileri'!A123&lt;&gt;0,('proje ve personel bilgileri'!A123)," ")</f>
        <v> </v>
      </c>
      <c r="C219" s="91"/>
      <c r="D219" s="92"/>
      <c r="E219" s="92"/>
      <c r="F219" s="92"/>
      <c r="G219" s="92"/>
      <c r="H219" s="92"/>
      <c r="I219" s="92"/>
      <c r="J219" s="92"/>
      <c r="K219" s="93">
        <f aca="true" t="shared" si="12" ref="K219:K236">IF(D219&lt;&gt;0,SUM(D219+E219+F219+G219-H219-I219-J219),0)</f>
        <v>0</v>
      </c>
    </row>
    <row r="220" spans="1:11" ht="15.75" customHeight="1">
      <c r="A220" s="2">
        <v>110</v>
      </c>
      <c r="B220" s="90" t="str">
        <f>IF('proje ve personel bilgileri'!A124&lt;&gt;0,('proje ve personel bilgileri'!A124)," ")</f>
        <v> </v>
      </c>
      <c r="C220" s="94"/>
      <c r="D220" s="255"/>
      <c r="E220" s="255"/>
      <c r="F220" s="255"/>
      <c r="G220" s="255"/>
      <c r="H220" s="255"/>
      <c r="I220" s="255"/>
      <c r="J220" s="255"/>
      <c r="K220" s="93">
        <f t="shared" si="12"/>
        <v>0</v>
      </c>
    </row>
    <row r="221" spans="1:11" ht="15.75" customHeight="1">
      <c r="A221" s="1">
        <v>111</v>
      </c>
      <c r="B221" s="90" t="str">
        <f>IF('proje ve personel bilgileri'!A125&lt;&gt;0,('proje ve personel bilgileri'!A125)," ")</f>
        <v> </v>
      </c>
      <c r="C221" s="94"/>
      <c r="D221" s="255"/>
      <c r="E221" s="255"/>
      <c r="F221" s="255"/>
      <c r="G221" s="255"/>
      <c r="H221" s="255"/>
      <c r="I221" s="255"/>
      <c r="J221" s="255"/>
      <c r="K221" s="93">
        <f t="shared" si="12"/>
        <v>0</v>
      </c>
    </row>
    <row r="222" spans="1:11" ht="15.75" customHeight="1">
      <c r="A222" s="2">
        <v>112</v>
      </c>
      <c r="B222" s="90" t="str">
        <f>IF('proje ve personel bilgileri'!A126&lt;&gt;0,('proje ve personel bilgileri'!A126)," ")</f>
        <v> </v>
      </c>
      <c r="C222" s="94"/>
      <c r="D222" s="255"/>
      <c r="E222" s="255"/>
      <c r="F222" s="255"/>
      <c r="G222" s="255"/>
      <c r="H222" s="255"/>
      <c r="I222" s="255"/>
      <c r="J222" s="255"/>
      <c r="K222" s="93">
        <f t="shared" si="12"/>
        <v>0</v>
      </c>
    </row>
    <row r="223" spans="1:11" ht="15.75" customHeight="1">
      <c r="A223" s="1">
        <v>113</v>
      </c>
      <c r="B223" s="90" t="str">
        <f>IF('proje ve personel bilgileri'!A127&lt;&gt;0,('proje ve personel bilgileri'!A127)," ")</f>
        <v> </v>
      </c>
      <c r="C223" s="94"/>
      <c r="D223" s="255"/>
      <c r="E223" s="255"/>
      <c r="F223" s="255"/>
      <c r="G223" s="255"/>
      <c r="H223" s="255"/>
      <c r="I223" s="255"/>
      <c r="J223" s="255"/>
      <c r="K223" s="93">
        <f t="shared" si="12"/>
        <v>0</v>
      </c>
    </row>
    <row r="224" spans="1:11" ht="15.75" customHeight="1">
      <c r="A224" s="2">
        <v>114</v>
      </c>
      <c r="B224" s="90" t="str">
        <f>IF('proje ve personel bilgileri'!A128&lt;&gt;0,('proje ve personel bilgileri'!A128)," ")</f>
        <v> </v>
      </c>
      <c r="C224" s="94"/>
      <c r="D224" s="255"/>
      <c r="E224" s="255"/>
      <c r="F224" s="255"/>
      <c r="G224" s="255"/>
      <c r="H224" s="255"/>
      <c r="I224" s="255"/>
      <c r="J224" s="255"/>
      <c r="K224" s="93">
        <f t="shared" si="12"/>
        <v>0</v>
      </c>
    </row>
    <row r="225" spans="1:11" ht="15.75" customHeight="1">
      <c r="A225" s="1">
        <v>115</v>
      </c>
      <c r="B225" s="90" t="str">
        <f>IF('proje ve personel bilgileri'!A129&lt;&gt;0,('proje ve personel bilgileri'!A129)," ")</f>
        <v> </v>
      </c>
      <c r="C225" s="94"/>
      <c r="D225" s="255"/>
      <c r="E225" s="255"/>
      <c r="F225" s="255"/>
      <c r="G225" s="255"/>
      <c r="H225" s="255"/>
      <c r="I225" s="255"/>
      <c r="J225" s="255"/>
      <c r="K225" s="93">
        <f t="shared" si="12"/>
        <v>0</v>
      </c>
    </row>
    <row r="226" spans="1:11" ht="15.75" customHeight="1">
      <c r="A226" s="2">
        <v>116</v>
      </c>
      <c r="B226" s="90" t="str">
        <f>IF('proje ve personel bilgileri'!A130&lt;&gt;0,('proje ve personel bilgileri'!A130)," ")</f>
        <v> </v>
      </c>
      <c r="C226" s="94"/>
      <c r="D226" s="255"/>
      <c r="E226" s="255"/>
      <c r="F226" s="255"/>
      <c r="G226" s="255"/>
      <c r="H226" s="255"/>
      <c r="I226" s="255"/>
      <c r="J226" s="255"/>
      <c r="K226" s="93">
        <f t="shared" si="12"/>
        <v>0</v>
      </c>
    </row>
    <row r="227" spans="1:11" ht="15.75" customHeight="1">
      <c r="A227" s="1">
        <v>117</v>
      </c>
      <c r="B227" s="90" t="str">
        <f>IF('proje ve personel bilgileri'!A131&lt;&gt;0,('proje ve personel bilgileri'!A131)," ")</f>
        <v> </v>
      </c>
      <c r="C227" s="94"/>
      <c r="D227" s="255"/>
      <c r="E227" s="255"/>
      <c r="F227" s="255"/>
      <c r="G227" s="255"/>
      <c r="H227" s="255"/>
      <c r="I227" s="255"/>
      <c r="J227" s="255"/>
      <c r="K227" s="93">
        <f t="shared" si="12"/>
        <v>0</v>
      </c>
    </row>
    <row r="228" spans="1:11" ht="15.75" customHeight="1">
      <c r="A228" s="2">
        <v>118</v>
      </c>
      <c r="B228" s="90" t="str">
        <f>IF('proje ve personel bilgileri'!A132&lt;&gt;0,('proje ve personel bilgileri'!A132)," ")</f>
        <v> </v>
      </c>
      <c r="C228" s="94"/>
      <c r="D228" s="255"/>
      <c r="E228" s="255"/>
      <c r="F228" s="255"/>
      <c r="G228" s="255"/>
      <c r="H228" s="255"/>
      <c r="I228" s="255"/>
      <c r="J228" s="255"/>
      <c r="K228" s="93">
        <f t="shared" si="12"/>
        <v>0</v>
      </c>
    </row>
    <row r="229" spans="1:11" ht="15.75" customHeight="1">
      <c r="A229" s="1">
        <v>119</v>
      </c>
      <c r="B229" s="90" t="str">
        <f>IF('proje ve personel bilgileri'!A133&lt;&gt;0,('proje ve personel bilgileri'!A133)," ")</f>
        <v> </v>
      </c>
      <c r="C229" s="94"/>
      <c r="D229" s="255"/>
      <c r="E229" s="255"/>
      <c r="F229" s="255"/>
      <c r="G229" s="255"/>
      <c r="H229" s="255"/>
      <c r="I229" s="255"/>
      <c r="J229" s="255"/>
      <c r="K229" s="93">
        <f t="shared" si="12"/>
        <v>0</v>
      </c>
    </row>
    <row r="230" spans="1:11" ht="15.75" customHeight="1">
      <c r="A230" s="2">
        <v>120</v>
      </c>
      <c r="B230" s="90" t="str">
        <f>IF('proje ve personel bilgileri'!A134&lt;&gt;0,('proje ve personel bilgileri'!A134)," ")</f>
        <v> </v>
      </c>
      <c r="C230" s="94"/>
      <c r="D230" s="255"/>
      <c r="E230" s="255"/>
      <c r="F230" s="255"/>
      <c r="G230" s="255"/>
      <c r="H230" s="255"/>
      <c r="I230" s="255"/>
      <c r="J230" s="255"/>
      <c r="K230" s="93">
        <f t="shared" si="12"/>
        <v>0</v>
      </c>
    </row>
    <row r="231" spans="1:11" ht="15.75" customHeight="1">
      <c r="A231" s="1">
        <v>121</v>
      </c>
      <c r="B231" s="90" t="str">
        <f>IF('proje ve personel bilgileri'!A135&lt;&gt;0,('proje ve personel bilgileri'!A135)," ")</f>
        <v> </v>
      </c>
      <c r="C231" s="94"/>
      <c r="D231" s="255"/>
      <c r="E231" s="255"/>
      <c r="F231" s="255"/>
      <c r="G231" s="255"/>
      <c r="H231" s="255"/>
      <c r="I231" s="255"/>
      <c r="J231" s="255"/>
      <c r="K231" s="93">
        <f t="shared" si="12"/>
        <v>0</v>
      </c>
    </row>
    <row r="232" spans="1:11" ht="15.75" customHeight="1">
      <c r="A232" s="2">
        <v>122</v>
      </c>
      <c r="B232" s="90" t="str">
        <f>IF('proje ve personel bilgileri'!A136&lt;&gt;0,('proje ve personel bilgileri'!A136)," ")</f>
        <v> </v>
      </c>
      <c r="C232" s="94"/>
      <c r="D232" s="255"/>
      <c r="E232" s="255"/>
      <c r="F232" s="255"/>
      <c r="G232" s="255"/>
      <c r="H232" s="255"/>
      <c r="I232" s="255"/>
      <c r="J232" s="255"/>
      <c r="K232" s="93">
        <f t="shared" si="12"/>
        <v>0</v>
      </c>
    </row>
    <row r="233" spans="1:11" ht="15.75" customHeight="1">
      <c r="A233" s="1">
        <v>123</v>
      </c>
      <c r="B233" s="90" t="str">
        <f>IF('proje ve personel bilgileri'!A137&lt;&gt;0,('proje ve personel bilgileri'!A137)," ")</f>
        <v> </v>
      </c>
      <c r="C233" s="94"/>
      <c r="D233" s="255"/>
      <c r="E233" s="255"/>
      <c r="F233" s="255"/>
      <c r="G233" s="255"/>
      <c r="H233" s="255"/>
      <c r="I233" s="255"/>
      <c r="J233" s="255"/>
      <c r="K233" s="93">
        <f t="shared" si="12"/>
        <v>0</v>
      </c>
    </row>
    <row r="234" spans="1:11" ht="15.75" customHeight="1">
      <c r="A234" s="2">
        <v>124</v>
      </c>
      <c r="B234" s="90" t="str">
        <f>IF('proje ve personel bilgileri'!A138&lt;&gt;0,('proje ve personel bilgileri'!A138)," ")</f>
        <v> </v>
      </c>
      <c r="C234" s="94"/>
      <c r="D234" s="255"/>
      <c r="E234" s="255"/>
      <c r="F234" s="255"/>
      <c r="G234" s="255"/>
      <c r="H234" s="255"/>
      <c r="I234" s="255"/>
      <c r="J234" s="255"/>
      <c r="K234" s="93">
        <f t="shared" si="12"/>
        <v>0</v>
      </c>
    </row>
    <row r="235" spans="1:11" ht="15.75" customHeight="1">
      <c r="A235" s="1">
        <v>125</v>
      </c>
      <c r="B235" s="90" t="str">
        <f>IF('proje ve personel bilgileri'!A139&lt;&gt;0,('proje ve personel bilgileri'!A139)," ")</f>
        <v> </v>
      </c>
      <c r="C235" s="94"/>
      <c r="D235" s="255"/>
      <c r="E235" s="255"/>
      <c r="F235" s="255"/>
      <c r="G235" s="255"/>
      <c r="H235" s="255"/>
      <c r="I235" s="255"/>
      <c r="J235" s="255"/>
      <c r="K235" s="93">
        <f t="shared" si="12"/>
        <v>0</v>
      </c>
    </row>
    <row r="236" spans="1:11" ht="15" customHeight="1">
      <c r="A236" s="2">
        <v>126</v>
      </c>
      <c r="B236" s="90" t="str">
        <f>IF('proje ve personel bilgileri'!A140&lt;&gt;0,('proje ve personel bilgileri'!A140)," ")</f>
        <v> </v>
      </c>
      <c r="C236" s="94"/>
      <c r="D236" s="255"/>
      <c r="E236" s="255"/>
      <c r="F236" s="255"/>
      <c r="G236" s="255"/>
      <c r="H236" s="255"/>
      <c r="I236" s="255"/>
      <c r="J236" s="255"/>
      <c r="K236" s="93">
        <f t="shared" si="12"/>
        <v>0</v>
      </c>
    </row>
    <row r="237" spans="1:11" ht="15.75" customHeight="1">
      <c r="A237" s="325" t="s">
        <v>63</v>
      </c>
      <c r="B237" s="326"/>
      <c r="C237" s="7" t="str">
        <f aca="true" t="shared" si="13" ref="C237:J237">IF($K$28&lt;&gt;0,SUM(C219:C236)," ")</f>
        <v> </v>
      </c>
      <c r="D237" s="8" t="str">
        <f t="shared" si="13"/>
        <v> </v>
      </c>
      <c r="E237" s="8" t="str">
        <f t="shared" si="13"/>
        <v> </v>
      </c>
      <c r="F237" s="8" t="str">
        <f t="shared" si="13"/>
        <v> </v>
      </c>
      <c r="G237" s="8" t="str">
        <f t="shared" si="13"/>
        <v> </v>
      </c>
      <c r="H237" s="8" t="str">
        <f t="shared" si="13"/>
        <v> </v>
      </c>
      <c r="I237" s="8" t="str">
        <f t="shared" si="13"/>
        <v> </v>
      </c>
      <c r="J237" s="8" t="str">
        <f t="shared" si="13"/>
        <v> </v>
      </c>
      <c r="K237" s="9">
        <f>SUM(K219:K236)+K202</f>
        <v>0</v>
      </c>
    </row>
    <row r="238" ht="15" customHeight="1">
      <c r="A238" s="259"/>
    </row>
    <row r="239" spans="1:11" ht="23.25" customHeight="1">
      <c r="A239" s="323" t="s">
        <v>64</v>
      </c>
      <c r="B239" s="323"/>
      <c r="C239" s="323"/>
      <c r="D239" s="323"/>
      <c r="E239" s="323"/>
      <c r="F239" s="323"/>
      <c r="G239" s="323"/>
      <c r="H239" s="323"/>
      <c r="I239" s="323"/>
      <c r="J239" s="323"/>
      <c r="K239" s="323"/>
    </row>
    <row r="240" ht="15" customHeight="1">
      <c r="A240" s="49"/>
    </row>
    <row r="241" ht="15" customHeight="1">
      <c r="A241" s="257" t="s">
        <v>65</v>
      </c>
    </row>
    <row r="242" spans="3:5" ht="15" customHeight="1">
      <c r="C242" s="257" t="s">
        <v>66</v>
      </c>
      <c r="E242" s="257" t="s">
        <v>67</v>
      </c>
    </row>
    <row r="245" spans="1:11" ht="15.75" customHeight="1">
      <c r="A245" s="324" t="s">
        <v>49</v>
      </c>
      <c r="B245" s="324"/>
      <c r="C245" s="324"/>
      <c r="D245" s="324"/>
      <c r="E245" s="324"/>
      <c r="F245" s="324"/>
      <c r="G245" s="324"/>
      <c r="H245" s="324"/>
      <c r="I245" s="324"/>
      <c r="J245" s="324"/>
      <c r="K245" s="324"/>
    </row>
    <row r="246" spans="1:11" ht="15" customHeight="1">
      <c r="A246" s="66"/>
      <c r="B246" s="66"/>
      <c r="C246" s="66"/>
      <c r="D246" s="66"/>
      <c r="E246" s="73" t="e">
        <f>'proje ve personel bilgileri'!#REF!</f>
        <v>#REF!</v>
      </c>
      <c r="F246" s="68" t="e">
        <f>IF('proje ve personel bilgileri'!#REF!=1,"/ Haziran ayına aittir.",(IF('proje ve personel bilgileri'!#REF!=2,"/ Aralık ayına aittir.",0)))</f>
        <v>#REF!</v>
      </c>
      <c r="H246" s="66"/>
      <c r="I246" s="66"/>
      <c r="J246" s="66"/>
      <c r="K246" s="66"/>
    </row>
    <row r="247" ht="18.75" customHeight="1">
      <c r="K247" s="4" t="s">
        <v>50</v>
      </c>
    </row>
    <row r="248" spans="1:11" ht="15.75" customHeight="1">
      <c r="A248" s="327" t="s">
        <v>2</v>
      </c>
      <c r="B248" s="328"/>
      <c r="C248" s="329">
        <f>'proje ve personel bilgileri'!$B$2</f>
        <v>0</v>
      </c>
      <c r="D248" s="330"/>
      <c r="E248" s="330"/>
      <c r="F248" s="330"/>
      <c r="G248" s="330"/>
      <c r="H248" s="330"/>
      <c r="I248" s="330"/>
      <c r="J248" s="330"/>
      <c r="K248" s="331"/>
    </row>
    <row r="249" spans="1:11" ht="15.75" customHeight="1">
      <c r="A249" s="332" t="s">
        <v>3</v>
      </c>
      <c r="B249" s="333"/>
      <c r="C249" s="334">
        <f>'proje ve personel bilgileri'!$B$3</f>
        <v>0</v>
      </c>
      <c r="D249" s="335"/>
      <c r="E249" s="335"/>
      <c r="F249" s="335"/>
      <c r="G249" s="335"/>
      <c r="H249" s="335"/>
      <c r="I249" s="335"/>
      <c r="J249" s="335"/>
      <c r="K249" s="336"/>
    </row>
    <row r="250" spans="1:11" ht="15" customHeight="1">
      <c r="A250" s="313" t="s">
        <v>51</v>
      </c>
      <c r="B250" s="313" t="s">
        <v>9</v>
      </c>
      <c r="C250" s="313" t="s">
        <v>52</v>
      </c>
      <c r="D250" s="321" t="s">
        <v>53</v>
      </c>
      <c r="E250" s="314"/>
      <c r="F250" s="315"/>
      <c r="G250" s="313" t="s">
        <v>54</v>
      </c>
      <c r="H250" s="316" t="s">
        <v>55</v>
      </c>
      <c r="I250" s="316" t="s">
        <v>56</v>
      </c>
      <c r="J250" s="316" t="s">
        <v>57</v>
      </c>
      <c r="K250" s="310" t="s">
        <v>58</v>
      </c>
    </row>
    <row r="251" spans="1:11" ht="22.5" customHeight="1">
      <c r="A251" s="312"/>
      <c r="B251" s="312"/>
      <c r="C251" s="312"/>
      <c r="D251" s="322"/>
      <c r="E251" s="319" t="s">
        <v>59</v>
      </c>
      <c r="F251" s="320"/>
      <c r="G251" s="312"/>
      <c r="H251" s="317"/>
      <c r="I251" s="317"/>
      <c r="J251" s="317"/>
      <c r="K251" s="311"/>
    </row>
    <row r="252" spans="1:11" ht="60.75" customHeight="1">
      <c r="A252" s="312"/>
      <c r="B252" s="312"/>
      <c r="C252" s="312"/>
      <c r="D252" s="322"/>
      <c r="E252" s="5" t="s">
        <v>69</v>
      </c>
      <c r="F252" s="5" t="s">
        <v>61</v>
      </c>
      <c r="G252" s="312"/>
      <c r="H252" s="317"/>
      <c r="I252" s="318"/>
      <c r="J252" s="318"/>
      <c r="K252" s="312"/>
    </row>
    <row r="253" spans="1:11" ht="15.75" customHeight="1">
      <c r="A253" s="312"/>
      <c r="B253" s="312"/>
      <c r="C253" s="312"/>
      <c r="D253" s="322"/>
      <c r="E253" s="6" t="s">
        <v>62</v>
      </c>
      <c r="F253" s="6" t="s">
        <v>62</v>
      </c>
      <c r="G253" s="253" t="s">
        <v>62</v>
      </c>
      <c r="H253" s="253" t="s">
        <v>62</v>
      </c>
      <c r="I253" s="256" t="s">
        <v>62</v>
      </c>
      <c r="J253" s="6" t="s">
        <v>62</v>
      </c>
      <c r="K253" s="312"/>
    </row>
    <row r="254" spans="1:11" ht="15.75" customHeight="1">
      <c r="A254" s="1">
        <v>127</v>
      </c>
      <c r="B254" s="90" t="str">
        <f>IF('proje ve personel bilgileri'!A141&lt;&gt;0,('proje ve personel bilgileri'!A141)," ")</f>
        <v> </v>
      </c>
      <c r="C254" s="91"/>
      <c r="D254" s="92"/>
      <c r="E254" s="92"/>
      <c r="F254" s="92"/>
      <c r="G254" s="92"/>
      <c r="H254" s="92"/>
      <c r="I254" s="92"/>
      <c r="J254" s="92"/>
      <c r="K254" s="93">
        <f aca="true" t="shared" si="14" ref="K254:K271">IF(D254&lt;&gt;0,SUM(D254+E254+F254+G254-H254-I254-J254),0)</f>
        <v>0</v>
      </c>
    </row>
    <row r="255" spans="1:11" ht="15.75" customHeight="1">
      <c r="A255" s="2">
        <v>128</v>
      </c>
      <c r="B255" s="90" t="str">
        <f>IF('proje ve personel bilgileri'!A142&lt;&gt;0,('proje ve personel bilgileri'!A142)," ")</f>
        <v> </v>
      </c>
      <c r="C255" s="94"/>
      <c r="D255" s="255"/>
      <c r="E255" s="255"/>
      <c r="F255" s="255"/>
      <c r="G255" s="255"/>
      <c r="H255" s="255"/>
      <c r="I255" s="255"/>
      <c r="J255" s="255"/>
      <c r="K255" s="93">
        <f t="shared" si="14"/>
        <v>0</v>
      </c>
    </row>
    <row r="256" spans="1:11" ht="15.75" customHeight="1">
      <c r="A256" s="1">
        <v>129</v>
      </c>
      <c r="B256" s="90" t="str">
        <f>IF('proje ve personel bilgileri'!A143&lt;&gt;0,('proje ve personel bilgileri'!A143)," ")</f>
        <v> </v>
      </c>
      <c r="C256" s="94"/>
      <c r="D256" s="255"/>
      <c r="E256" s="255"/>
      <c r="F256" s="255"/>
      <c r="G256" s="255"/>
      <c r="H256" s="255"/>
      <c r="I256" s="255"/>
      <c r="J256" s="255"/>
      <c r="K256" s="93">
        <f t="shared" si="14"/>
        <v>0</v>
      </c>
    </row>
    <row r="257" spans="1:11" ht="15.75" customHeight="1">
      <c r="A257" s="2">
        <v>130</v>
      </c>
      <c r="B257" s="90" t="str">
        <f>IF('proje ve personel bilgileri'!A144&lt;&gt;0,('proje ve personel bilgileri'!A144)," ")</f>
        <v> </v>
      </c>
      <c r="C257" s="94"/>
      <c r="D257" s="255"/>
      <c r="E257" s="255"/>
      <c r="F257" s="255"/>
      <c r="G257" s="255"/>
      <c r="H257" s="255"/>
      <c r="I257" s="255"/>
      <c r="J257" s="255"/>
      <c r="K257" s="93">
        <f t="shared" si="14"/>
        <v>0</v>
      </c>
    </row>
    <row r="258" spans="1:11" ht="15.75" customHeight="1">
      <c r="A258" s="1">
        <v>131</v>
      </c>
      <c r="B258" s="90" t="str">
        <f>IF('proje ve personel bilgileri'!A145&lt;&gt;0,('proje ve personel bilgileri'!A145)," ")</f>
        <v> </v>
      </c>
      <c r="C258" s="94"/>
      <c r="D258" s="255"/>
      <c r="E258" s="255"/>
      <c r="F258" s="255"/>
      <c r="G258" s="255"/>
      <c r="H258" s="255"/>
      <c r="I258" s="255"/>
      <c r="J258" s="255"/>
      <c r="K258" s="93">
        <f t="shared" si="14"/>
        <v>0</v>
      </c>
    </row>
    <row r="259" spans="1:11" ht="15.75" customHeight="1">
      <c r="A259" s="2">
        <v>132</v>
      </c>
      <c r="B259" s="90" t="str">
        <f>IF('proje ve personel bilgileri'!A146&lt;&gt;0,('proje ve personel bilgileri'!A146)," ")</f>
        <v> </v>
      </c>
      <c r="C259" s="94"/>
      <c r="D259" s="255"/>
      <c r="E259" s="255"/>
      <c r="F259" s="255"/>
      <c r="G259" s="255"/>
      <c r="H259" s="255"/>
      <c r="I259" s="255"/>
      <c r="J259" s="255"/>
      <c r="K259" s="93">
        <f t="shared" si="14"/>
        <v>0</v>
      </c>
    </row>
    <row r="260" spans="1:11" ht="15.75" customHeight="1">
      <c r="A260" s="1">
        <v>133</v>
      </c>
      <c r="B260" s="90" t="str">
        <f>IF('proje ve personel bilgileri'!A147&lt;&gt;0,('proje ve personel bilgileri'!A147)," ")</f>
        <v> </v>
      </c>
      <c r="C260" s="94"/>
      <c r="D260" s="255"/>
      <c r="E260" s="255"/>
      <c r="F260" s="255"/>
      <c r="G260" s="255"/>
      <c r="H260" s="255"/>
      <c r="I260" s="255"/>
      <c r="J260" s="255"/>
      <c r="K260" s="93">
        <f t="shared" si="14"/>
        <v>0</v>
      </c>
    </row>
    <row r="261" spans="1:11" ht="15.75" customHeight="1">
      <c r="A261" s="2">
        <v>134</v>
      </c>
      <c r="B261" s="90" t="str">
        <f>IF('proje ve personel bilgileri'!A148&lt;&gt;0,('proje ve personel bilgileri'!A148)," ")</f>
        <v> </v>
      </c>
      <c r="C261" s="94"/>
      <c r="D261" s="255"/>
      <c r="E261" s="255"/>
      <c r="F261" s="255"/>
      <c r="G261" s="255"/>
      <c r="H261" s="255"/>
      <c r="I261" s="255"/>
      <c r="J261" s="255"/>
      <c r="K261" s="93">
        <f t="shared" si="14"/>
        <v>0</v>
      </c>
    </row>
    <row r="262" spans="1:11" ht="15.75" customHeight="1">
      <c r="A262" s="1">
        <v>135</v>
      </c>
      <c r="B262" s="90" t="str">
        <f>IF('proje ve personel bilgileri'!A149&lt;&gt;0,('proje ve personel bilgileri'!A149)," ")</f>
        <v> </v>
      </c>
      <c r="C262" s="94"/>
      <c r="D262" s="255"/>
      <c r="E262" s="255"/>
      <c r="F262" s="255"/>
      <c r="G262" s="255"/>
      <c r="H262" s="255"/>
      <c r="I262" s="255"/>
      <c r="J262" s="255"/>
      <c r="K262" s="93">
        <f t="shared" si="14"/>
        <v>0</v>
      </c>
    </row>
    <row r="263" spans="1:11" ht="15.75" customHeight="1">
      <c r="A263" s="2">
        <v>136</v>
      </c>
      <c r="B263" s="90" t="str">
        <f>IF('proje ve personel bilgileri'!A150&lt;&gt;0,('proje ve personel bilgileri'!A150)," ")</f>
        <v> </v>
      </c>
      <c r="C263" s="94"/>
      <c r="D263" s="255"/>
      <c r="E263" s="255"/>
      <c r="F263" s="255"/>
      <c r="G263" s="255"/>
      <c r="H263" s="255"/>
      <c r="I263" s="255"/>
      <c r="J263" s="255"/>
      <c r="K263" s="93">
        <f t="shared" si="14"/>
        <v>0</v>
      </c>
    </row>
    <row r="264" spans="1:11" ht="15.75" customHeight="1">
      <c r="A264" s="1">
        <v>137</v>
      </c>
      <c r="B264" s="90" t="str">
        <f>IF('proje ve personel bilgileri'!A151&lt;&gt;0,('proje ve personel bilgileri'!A151)," ")</f>
        <v> </v>
      </c>
      <c r="C264" s="94"/>
      <c r="D264" s="255"/>
      <c r="E264" s="255"/>
      <c r="F264" s="255"/>
      <c r="G264" s="255"/>
      <c r="H264" s="255"/>
      <c r="I264" s="255"/>
      <c r="J264" s="255"/>
      <c r="K264" s="93">
        <f t="shared" si="14"/>
        <v>0</v>
      </c>
    </row>
    <row r="265" spans="1:11" ht="15.75" customHeight="1">
      <c r="A265" s="2">
        <v>138</v>
      </c>
      <c r="B265" s="90" t="str">
        <f>IF('proje ve personel bilgileri'!A152&lt;&gt;0,('proje ve personel bilgileri'!A152)," ")</f>
        <v> </v>
      </c>
      <c r="C265" s="94"/>
      <c r="D265" s="255"/>
      <c r="E265" s="255"/>
      <c r="F265" s="255"/>
      <c r="G265" s="255"/>
      <c r="H265" s="255"/>
      <c r="I265" s="255"/>
      <c r="J265" s="255"/>
      <c r="K265" s="93">
        <f t="shared" si="14"/>
        <v>0</v>
      </c>
    </row>
    <row r="266" spans="1:11" ht="15.75" customHeight="1">
      <c r="A266" s="1">
        <v>139</v>
      </c>
      <c r="B266" s="90" t="str">
        <f>IF('proje ve personel bilgileri'!A153&lt;&gt;0,('proje ve personel bilgileri'!A153)," ")</f>
        <v> </v>
      </c>
      <c r="C266" s="94"/>
      <c r="D266" s="255"/>
      <c r="E266" s="255"/>
      <c r="F266" s="255"/>
      <c r="G266" s="255"/>
      <c r="H266" s="255"/>
      <c r="I266" s="255"/>
      <c r="J266" s="255"/>
      <c r="K266" s="93">
        <f t="shared" si="14"/>
        <v>0</v>
      </c>
    </row>
    <row r="267" spans="1:11" ht="15.75" customHeight="1">
      <c r="A267" s="2">
        <v>140</v>
      </c>
      <c r="B267" s="90" t="str">
        <f>IF('proje ve personel bilgileri'!A154&lt;&gt;0,('proje ve personel bilgileri'!A154)," ")</f>
        <v> </v>
      </c>
      <c r="C267" s="94"/>
      <c r="D267" s="255"/>
      <c r="E267" s="255"/>
      <c r="F267" s="255"/>
      <c r="G267" s="255"/>
      <c r="H267" s="255"/>
      <c r="I267" s="255"/>
      <c r="J267" s="255"/>
      <c r="K267" s="93">
        <f t="shared" si="14"/>
        <v>0</v>
      </c>
    </row>
    <row r="268" spans="1:11" ht="15.75" customHeight="1">
      <c r="A268" s="1">
        <v>141</v>
      </c>
      <c r="B268" s="90" t="str">
        <f>IF('proje ve personel bilgileri'!A155&lt;&gt;0,('proje ve personel bilgileri'!A155)," ")</f>
        <v> </v>
      </c>
      <c r="C268" s="94"/>
      <c r="D268" s="255"/>
      <c r="E268" s="255"/>
      <c r="F268" s="255"/>
      <c r="G268" s="255"/>
      <c r="H268" s="255"/>
      <c r="I268" s="255"/>
      <c r="J268" s="255"/>
      <c r="K268" s="93">
        <f t="shared" si="14"/>
        <v>0</v>
      </c>
    </row>
    <row r="269" spans="1:11" ht="15.75" customHeight="1">
      <c r="A269" s="2">
        <v>142</v>
      </c>
      <c r="B269" s="90" t="str">
        <f>IF('proje ve personel bilgileri'!A156&lt;&gt;0,('proje ve personel bilgileri'!A156)," ")</f>
        <v> </v>
      </c>
      <c r="C269" s="94"/>
      <c r="D269" s="255"/>
      <c r="E269" s="255"/>
      <c r="F269" s="255"/>
      <c r="G269" s="255"/>
      <c r="H269" s="255"/>
      <c r="I269" s="255"/>
      <c r="J269" s="255"/>
      <c r="K269" s="93">
        <f t="shared" si="14"/>
        <v>0</v>
      </c>
    </row>
    <row r="270" spans="1:11" ht="15.75" customHeight="1">
      <c r="A270" s="1">
        <v>143</v>
      </c>
      <c r="B270" s="90" t="str">
        <f>IF('proje ve personel bilgileri'!A157&lt;&gt;0,('proje ve personel bilgileri'!A157)," ")</f>
        <v> </v>
      </c>
      <c r="C270" s="94"/>
      <c r="D270" s="255"/>
      <c r="E270" s="255"/>
      <c r="F270" s="255"/>
      <c r="G270" s="255"/>
      <c r="H270" s="255"/>
      <c r="I270" s="255"/>
      <c r="J270" s="255"/>
      <c r="K270" s="93">
        <f t="shared" si="14"/>
        <v>0</v>
      </c>
    </row>
    <row r="271" spans="1:11" ht="15" customHeight="1">
      <c r="A271" s="2">
        <v>144</v>
      </c>
      <c r="B271" s="90" t="str">
        <f>IF('proje ve personel bilgileri'!A158&lt;&gt;0,('proje ve personel bilgileri'!A158)," ")</f>
        <v> </v>
      </c>
      <c r="C271" s="94"/>
      <c r="D271" s="255"/>
      <c r="E271" s="255"/>
      <c r="F271" s="255"/>
      <c r="G271" s="255"/>
      <c r="H271" s="255"/>
      <c r="I271" s="255"/>
      <c r="J271" s="255"/>
      <c r="K271" s="93">
        <f t="shared" si="14"/>
        <v>0</v>
      </c>
    </row>
    <row r="272" spans="1:11" ht="15.75" customHeight="1">
      <c r="A272" s="325" t="s">
        <v>63</v>
      </c>
      <c r="B272" s="326"/>
      <c r="C272" s="7" t="str">
        <f aca="true" t="shared" si="15" ref="C272:J272">IF($K$28&lt;&gt;0,SUM(C254:C271)," ")</f>
        <v> </v>
      </c>
      <c r="D272" s="8" t="str">
        <f t="shared" si="15"/>
        <v> </v>
      </c>
      <c r="E272" s="8" t="str">
        <f t="shared" si="15"/>
        <v> </v>
      </c>
      <c r="F272" s="8" t="str">
        <f t="shared" si="15"/>
        <v> </v>
      </c>
      <c r="G272" s="8" t="str">
        <f t="shared" si="15"/>
        <v> </v>
      </c>
      <c r="H272" s="8" t="str">
        <f t="shared" si="15"/>
        <v> </v>
      </c>
      <c r="I272" s="8" t="str">
        <f t="shared" si="15"/>
        <v> </v>
      </c>
      <c r="J272" s="8" t="str">
        <f t="shared" si="15"/>
        <v> </v>
      </c>
      <c r="K272" s="9">
        <f>SUM(K254:K271)+K237</f>
        <v>0</v>
      </c>
    </row>
    <row r="273" ht="15" customHeight="1">
      <c r="A273" s="259"/>
    </row>
    <row r="274" spans="1:11" ht="26.25" customHeight="1">
      <c r="A274" s="323" t="s">
        <v>64</v>
      </c>
      <c r="B274" s="323"/>
      <c r="C274" s="323"/>
      <c r="D274" s="323"/>
      <c r="E274" s="323"/>
      <c r="F274" s="323"/>
      <c r="G274" s="323"/>
      <c r="H274" s="323"/>
      <c r="I274" s="323"/>
      <c r="J274" s="323"/>
      <c r="K274" s="323"/>
    </row>
    <row r="275" ht="15" customHeight="1">
      <c r="A275" s="49"/>
    </row>
    <row r="276" ht="15" customHeight="1">
      <c r="A276" s="257" t="s">
        <v>65</v>
      </c>
    </row>
    <row r="277" spans="3:5" ht="15" customHeight="1">
      <c r="C277" s="257" t="s">
        <v>66</v>
      </c>
      <c r="E277" s="257" t="s">
        <v>67</v>
      </c>
    </row>
    <row r="280" spans="1:11" ht="15.75" customHeight="1">
      <c r="A280" s="324" t="s">
        <v>49</v>
      </c>
      <c r="B280" s="324"/>
      <c r="C280" s="324"/>
      <c r="D280" s="324"/>
      <c r="E280" s="324"/>
      <c r="F280" s="324"/>
      <c r="G280" s="324"/>
      <c r="H280" s="324"/>
      <c r="I280" s="324"/>
      <c r="J280" s="324"/>
      <c r="K280" s="324"/>
    </row>
    <row r="281" spans="1:11" ht="15" customHeight="1">
      <c r="A281" s="66"/>
      <c r="B281" s="66"/>
      <c r="C281" s="66"/>
      <c r="D281" s="66"/>
      <c r="E281" s="73" t="e">
        <f>'proje ve personel bilgileri'!#REF!</f>
        <v>#REF!</v>
      </c>
      <c r="F281" s="68" t="e">
        <f>IF('proje ve personel bilgileri'!#REF!=1,"/ Haziran ayına aittir.",(IF('proje ve personel bilgileri'!#REF!=2,"/ Aralık ayına aittir.",0)))</f>
        <v>#REF!</v>
      </c>
      <c r="H281" s="66"/>
      <c r="I281" s="66"/>
      <c r="J281" s="66"/>
      <c r="K281" s="66"/>
    </row>
    <row r="282" ht="18.75" customHeight="1">
      <c r="K282" s="4" t="s">
        <v>50</v>
      </c>
    </row>
    <row r="283" spans="1:11" ht="15.75" customHeight="1">
      <c r="A283" s="327" t="s">
        <v>2</v>
      </c>
      <c r="B283" s="328"/>
      <c r="C283" s="329">
        <f>'proje ve personel bilgileri'!$B$2</f>
        <v>0</v>
      </c>
      <c r="D283" s="330"/>
      <c r="E283" s="330"/>
      <c r="F283" s="330"/>
      <c r="G283" s="330"/>
      <c r="H283" s="330"/>
      <c r="I283" s="330"/>
      <c r="J283" s="330"/>
      <c r="K283" s="331"/>
    </row>
    <row r="284" spans="1:11" ht="15.75" customHeight="1">
      <c r="A284" s="332" t="s">
        <v>3</v>
      </c>
      <c r="B284" s="333"/>
      <c r="C284" s="334">
        <f>'proje ve personel bilgileri'!$B$3</f>
        <v>0</v>
      </c>
      <c r="D284" s="335"/>
      <c r="E284" s="335"/>
      <c r="F284" s="335"/>
      <c r="G284" s="335"/>
      <c r="H284" s="335"/>
      <c r="I284" s="335"/>
      <c r="J284" s="335"/>
      <c r="K284" s="336"/>
    </row>
    <row r="285" spans="1:11" ht="15" customHeight="1">
      <c r="A285" s="313" t="s">
        <v>51</v>
      </c>
      <c r="B285" s="313" t="s">
        <v>9</v>
      </c>
      <c r="C285" s="313" t="s">
        <v>52</v>
      </c>
      <c r="D285" s="321" t="s">
        <v>53</v>
      </c>
      <c r="E285" s="314"/>
      <c r="F285" s="315"/>
      <c r="G285" s="313" t="s">
        <v>54</v>
      </c>
      <c r="H285" s="316" t="s">
        <v>55</v>
      </c>
      <c r="I285" s="316" t="s">
        <v>56</v>
      </c>
      <c r="J285" s="316" t="s">
        <v>57</v>
      </c>
      <c r="K285" s="310" t="s">
        <v>58</v>
      </c>
    </row>
    <row r="286" spans="1:11" ht="23.25" customHeight="1">
      <c r="A286" s="312"/>
      <c r="B286" s="312"/>
      <c r="C286" s="312"/>
      <c r="D286" s="322"/>
      <c r="E286" s="319" t="s">
        <v>59</v>
      </c>
      <c r="F286" s="320"/>
      <c r="G286" s="312"/>
      <c r="H286" s="317"/>
      <c r="I286" s="317"/>
      <c r="J286" s="317"/>
      <c r="K286" s="311"/>
    </row>
    <row r="287" spans="1:11" ht="60.75" customHeight="1">
      <c r="A287" s="312"/>
      <c r="B287" s="312"/>
      <c r="C287" s="312"/>
      <c r="D287" s="322"/>
      <c r="E287" s="5" t="s">
        <v>69</v>
      </c>
      <c r="F287" s="5" t="s">
        <v>61</v>
      </c>
      <c r="G287" s="312"/>
      <c r="H287" s="317"/>
      <c r="I287" s="318"/>
      <c r="J287" s="318"/>
      <c r="K287" s="312"/>
    </row>
    <row r="288" spans="1:11" ht="15.75" customHeight="1">
      <c r="A288" s="312"/>
      <c r="B288" s="312"/>
      <c r="C288" s="312"/>
      <c r="D288" s="322"/>
      <c r="E288" s="6" t="s">
        <v>62</v>
      </c>
      <c r="F288" s="6" t="s">
        <v>62</v>
      </c>
      <c r="G288" s="253" t="s">
        <v>62</v>
      </c>
      <c r="H288" s="253" t="s">
        <v>62</v>
      </c>
      <c r="I288" s="256" t="s">
        <v>62</v>
      </c>
      <c r="J288" s="6" t="s">
        <v>62</v>
      </c>
      <c r="K288" s="312"/>
    </row>
    <row r="289" spans="1:11" ht="15.75" customHeight="1">
      <c r="A289" s="1">
        <v>145</v>
      </c>
      <c r="B289" s="90" t="str">
        <f>IF('proje ve personel bilgileri'!A159&lt;&gt;0,('proje ve personel bilgileri'!A159)," ")</f>
        <v> </v>
      </c>
      <c r="C289" s="91"/>
      <c r="D289" s="92"/>
      <c r="E289" s="92"/>
      <c r="F289" s="92"/>
      <c r="G289" s="92"/>
      <c r="H289" s="92"/>
      <c r="I289" s="92"/>
      <c r="J289" s="92"/>
      <c r="K289" s="93">
        <f aca="true" t="shared" si="16" ref="K289:K306">IF(D289&lt;&gt;0,SUM(D289+E289+F289+G289-H289-I289-J289),0)</f>
        <v>0</v>
      </c>
    </row>
    <row r="290" spans="1:11" ht="15.75" customHeight="1">
      <c r="A290" s="2">
        <v>146</v>
      </c>
      <c r="B290" s="90" t="str">
        <f>IF('proje ve personel bilgileri'!A160&lt;&gt;0,('proje ve personel bilgileri'!A160)," ")</f>
        <v> </v>
      </c>
      <c r="C290" s="94"/>
      <c r="D290" s="255"/>
      <c r="E290" s="255"/>
      <c r="F290" s="255"/>
      <c r="G290" s="255"/>
      <c r="H290" s="255"/>
      <c r="I290" s="255"/>
      <c r="J290" s="255"/>
      <c r="K290" s="93">
        <f t="shared" si="16"/>
        <v>0</v>
      </c>
    </row>
    <row r="291" spans="1:11" ht="15.75" customHeight="1">
      <c r="A291" s="1">
        <v>147</v>
      </c>
      <c r="B291" s="90" t="str">
        <f>IF('proje ve personel bilgileri'!A161&lt;&gt;0,('proje ve personel bilgileri'!A161)," ")</f>
        <v> </v>
      </c>
      <c r="C291" s="94"/>
      <c r="D291" s="255"/>
      <c r="E291" s="255"/>
      <c r="F291" s="255"/>
      <c r="G291" s="255"/>
      <c r="H291" s="255"/>
      <c r="I291" s="255"/>
      <c r="J291" s="255"/>
      <c r="K291" s="93">
        <f t="shared" si="16"/>
        <v>0</v>
      </c>
    </row>
    <row r="292" spans="1:11" ht="15.75" customHeight="1">
      <c r="A292" s="2">
        <v>148</v>
      </c>
      <c r="B292" s="90" t="str">
        <f>IF('proje ve personel bilgileri'!A162&lt;&gt;0,('proje ve personel bilgileri'!A162)," ")</f>
        <v> </v>
      </c>
      <c r="C292" s="94"/>
      <c r="D292" s="255"/>
      <c r="E292" s="255"/>
      <c r="F292" s="255"/>
      <c r="G292" s="255"/>
      <c r="H292" s="255"/>
      <c r="I292" s="255"/>
      <c r="J292" s="255"/>
      <c r="K292" s="93">
        <f t="shared" si="16"/>
        <v>0</v>
      </c>
    </row>
    <row r="293" spans="1:11" ht="15.75" customHeight="1">
      <c r="A293" s="1">
        <v>149</v>
      </c>
      <c r="B293" s="90" t="str">
        <f>IF('proje ve personel bilgileri'!A163&lt;&gt;0,('proje ve personel bilgileri'!A163)," ")</f>
        <v> </v>
      </c>
      <c r="C293" s="94"/>
      <c r="D293" s="255"/>
      <c r="E293" s="255"/>
      <c r="F293" s="255"/>
      <c r="G293" s="255"/>
      <c r="H293" s="255"/>
      <c r="I293" s="255"/>
      <c r="J293" s="255"/>
      <c r="K293" s="93">
        <f t="shared" si="16"/>
        <v>0</v>
      </c>
    </row>
    <row r="294" spans="1:11" ht="15.75" customHeight="1">
      <c r="A294" s="2">
        <v>150</v>
      </c>
      <c r="B294" s="90" t="str">
        <f>IF('proje ve personel bilgileri'!A164&lt;&gt;0,('proje ve personel bilgileri'!A164)," ")</f>
        <v> </v>
      </c>
      <c r="C294" s="94"/>
      <c r="D294" s="255"/>
      <c r="E294" s="255"/>
      <c r="F294" s="255"/>
      <c r="G294" s="255"/>
      <c r="H294" s="255"/>
      <c r="I294" s="255"/>
      <c r="J294" s="255"/>
      <c r="K294" s="93">
        <f t="shared" si="16"/>
        <v>0</v>
      </c>
    </row>
    <row r="295" spans="1:11" ht="15.75" customHeight="1">
      <c r="A295" s="1">
        <v>151</v>
      </c>
      <c r="B295" s="90" t="str">
        <f>IF('proje ve personel bilgileri'!A165&lt;&gt;0,('proje ve personel bilgileri'!A165)," ")</f>
        <v> </v>
      </c>
      <c r="C295" s="94"/>
      <c r="D295" s="255"/>
      <c r="E295" s="255"/>
      <c r="F295" s="255"/>
      <c r="G295" s="255"/>
      <c r="H295" s="255"/>
      <c r="I295" s="255"/>
      <c r="J295" s="255"/>
      <c r="K295" s="93">
        <f t="shared" si="16"/>
        <v>0</v>
      </c>
    </row>
    <row r="296" spans="1:11" ht="15.75" customHeight="1">
      <c r="A296" s="2">
        <v>152</v>
      </c>
      <c r="B296" s="90" t="str">
        <f>IF('proje ve personel bilgileri'!A166&lt;&gt;0,('proje ve personel bilgileri'!A166)," ")</f>
        <v> </v>
      </c>
      <c r="C296" s="94"/>
      <c r="D296" s="255"/>
      <c r="E296" s="255"/>
      <c r="F296" s="255"/>
      <c r="G296" s="255"/>
      <c r="H296" s="255"/>
      <c r="I296" s="255"/>
      <c r="J296" s="255"/>
      <c r="K296" s="93">
        <f t="shared" si="16"/>
        <v>0</v>
      </c>
    </row>
    <row r="297" spans="1:11" ht="15.75" customHeight="1">
      <c r="A297" s="1">
        <v>153</v>
      </c>
      <c r="B297" s="90" t="str">
        <f>IF('proje ve personel bilgileri'!A167&lt;&gt;0,('proje ve personel bilgileri'!A167)," ")</f>
        <v> </v>
      </c>
      <c r="C297" s="94"/>
      <c r="D297" s="255"/>
      <c r="E297" s="255"/>
      <c r="F297" s="255"/>
      <c r="G297" s="255"/>
      <c r="H297" s="255"/>
      <c r="I297" s="255"/>
      <c r="J297" s="255"/>
      <c r="K297" s="93">
        <f t="shared" si="16"/>
        <v>0</v>
      </c>
    </row>
    <row r="298" spans="1:11" ht="15.75" customHeight="1">
      <c r="A298" s="2">
        <v>154</v>
      </c>
      <c r="B298" s="90" t="str">
        <f>IF('proje ve personel bilgileri'!A168&lt;&gt;0,('proje ve personel bilgileri'!A168)," ")</f>
        <v> </v>
      </c>
      <c r="C298" s="94"/>
      <c r="D298" s="255"/>
      <c r="E298" s="255"/>
      <c r="F298" s="255"/>
      <c r="G298" s="255"/>
      <c r="H298" s="255"/>
      <c r="I298" s="255"/>
      <c r="J298" s="255"/>
      <c r="K298" s="93">
        <f t="shared" si="16"/>
        <v>0</v>
      </c>
    </row>
    <row r="299" spans="1:11" ht="15.75" customHeight="1">
      <c r="A299" s="1">
        <v>155</v>
      </c>
      <c r="B299" s="90" t="str">
        <f>IF('proje ve personel bilgileri'!A169&lt;&gt;0,('proje ve personel bilgileri'!A169)," ")</f>
        <v> </v>
      </c>
      <c r="C299" s="94"/>
      <c r="D299" s="255"/>
      <c r="E299" s="255"/>
      <c r="F299" s="255"/>
      <c r="G299" s="255"/>
      <c r="H299" s="255"/>
      <c r="I299" s="255"/>
      <c r="J299" s="255"/>
      <c r="K299" s="93">
        <f t="shared" si="16"/>
        <v>0</v>
      </c>
    </row>
    <row r="300" spans="1:11" ht="15.75" customHeight="1">
      <c r="A300" s="2">
        <v>156</v>
      </c>
      <c r="B300" s="90" t="str">
        <f>IF('proje ve personel bilgileri'!A170&lt;&gt;0,('proje ve personel bilgileri'!A170)," ")</f>
        <v> </v>
      </c>
      <c r="C300" s="94"/>
      <c r="D300" s="255"/>
      <c r="E300" s="255"/>
      <c r="F300" s="255"/>
      <c r="G300" s="255"/>
      <c r="H300" s="255"/>
      <c r="I300" s="255"/>
      <c r="J300" s="255"/>
      <c r="K300" s="93">
        <f t="shared" si="16"/>
        <v>0</v>
      </c>
    </row>
    <row r="301" spans="1:11" ht="15.75" customHeight="1">
      <c r="A301" s="1">
        <v>157</v>
      </c>
      <c r="B301" s="90" t="str">
        <f>IF('proje ve personel bilgileri'!A171&lt;&gt;0,('proje ve personel bilgileri'!A171)," ")</f>
        <v> </v>
      </c>
      <c r="C301" s="94"/>
      <c r="D301" s="255"/>
      <c r="E301" s="255"/>
      <c r="F301" s="255"/>
      <c r="G301" s="255"/>
      <c r="H301" s="255"/>
      <c r="I301" s="255"/>
      <c r="J301" s="255"/>
      <c r="K301" s="93">
        <f t="shared" si="16"/>
        <v>0</v>
      </c>
    </row>
    <row r="302" spans="1:11" ht="15.75" customHeight="1">
      <c r="A302" s="2">
        <v>158</v>
      </c>
      <c r="B302" s="90" t="str">
        <f>IF('proje ve personel bilgileri'!A172&lt;&gt;0,('proje ve personel bilgileri'!A172)," ")</f>
        <v> </v>
      </c>
      <c r="C302" s="94"/>
      <c r="D302" s="255"/>
      <c r="E302" s="255"/>
      <c r="F302" s="255"/>
      <c r="G302" s="255"/>
      <c r="H302" s="255"/>
      <c r="I302" s="255"/>
      <c r="J302" s="255"/>
      <c r="K302" s="93">
        <f t="shared" si="16"/>
        <v>0</v>
      </c>
    </row>
    <row r="303" spans="1:11" ht="15.75" customHeight="1">
      <c r="A303" s="1">
        <v>159</v>
      </c>
      <c r="B303" s="90" t="str">
        <f>IF('proje ve personel bilgileri'!A173&lt;&gt;0,('proje ve personel bilgileri'!A173)," ")</f>
        <v> </v>
      </c>
      <c r="C303" s="94"/>
      <c r="D303" s="255"/>
      <c r="E303" s="255"/>
      <c r="F303" s="255"/>
      <c r="G303" s="255"/>
      <c r="H303" s="255"/>
      <c r="I303" s="255"/>
      <c r="J303" s="255"/>
      <c r="K303" s="93">
        <f t="shared" si="16"/>
        <v>0</v>
      </c>
    </row>
    <row r="304" spans="1:11" ht="15.75" customHeight="1">
      <c r="A304" s="2">
        <v>160</v>
      </c>
      <c r="B304" s="90" t="str">
        <f>IF('proje ve personel bilgileri'!A174&lt;&gt;0,('proje ve personel bilgileri'!A174)," ")</f>
        <v> </v>
      </c>
      <c r="C304" s="94"/>
      <c r="D304" s="255"/>
      <c r="E304" s="255"/>
      <c r="F304" s="255"/>
      <c r="G304" s="255"/>
      <c r="H304" s="255"/>
      <c r="I304" s="255"/>
      <c r="J304" s="255"/>
      <c r="K304" s="93">
        <f t="shared" si="16"/>
        <v>0</v>
      </c>
    </row>
    <row r="305" spans="1:11" ht="15.75" customHeight="1">
      <c r="A305" s="1">
        <v>161</v>
      </c>
      <c r="B305" s="90" t="str">
        <f>IF('proje ve personel bilgileri'!A175&lt;&gt;0,('proje ve personel bilgileri'!A175)," ")</f>
        <v> </v>
      </c>
      <c r="C305" s="94"/>
      <c r="D305" s="255"/>
      <c r="E305" s="255"/>
      <c r="F305" s="255"/>
      <c r="G305" s="255"/>
      <c r="H305" s="255"/>
      <c r="I305" s="255"/>
      <c r="J305" s="255"/>
      <c r="K305" s="93">
        <f t="shared" si="16"/>
        <v>0</v>
      </c>
    </row>
    <row r="306" spans="1:11" ht="15" customHeight="1">
      <c r="A306" s="2">
        <v>162</v>
      </c>
      <c r="B306" s="90" t="str">
        <f>IF('proje ve personel bilgileri'!A176&lt;&gt;0,('proje ve personel bilgileri'!A176)," ")</f>
        <v> </v>
      </c>
      <c r="C306" s="94"/>
      <c r="D306" s="255"/>
      <c r="E306" s="255"/>
      <c r="F306" s="255"/>
      <c r="G306" s="255"/>
      <c r="H306" s="255"/>
      <c r="I306" s="255"/>
      <c r="J306" s="255"/>
      <c r="K306" s="93">
        <f t="shared" si="16"/>
        <v>0</v>
      </c>
    </row>
    <row r="307" spans="1:11" ht="15.75" customHeight="1">
      <c r="A307" s="325" t="s">
        <v>63</v>
      </c>
      <c r="B307" s="326"/>
      <c r="C307" s="7" t="str">
        <f aca="true" t="shared" si="17" ref="C307:J307">IF($K$28&lt;&gt;0,SUM(C289:C306)," ")</f>
        <v> </v>
      </c>
      <c r="D307" s="8" t="str">
        <f t="shared" si="17"/>
        <v> </v>
      </c>
      <c r="E307" s="8" t="str">
        <f t="shared" si="17"/>
        <v> </v>
      </c>
      <c r="F307" s="8" t="str">
        <f t="shared" si="17"/>
        <v> </v>
      </c>
      <c r="G307" s="8" t="str">
        <f t="shared" si="17"/>
        <v> </v>
      </c>
      <c r="H307" s="8" t="str">
        <f t="shared" si="17"/>
        <v> </v>
      </c>
      <c r="I307" s="8" t="str">
        <f t="shared" si="17"/>
        <v> </v>
      </c>
      <c r="J307" s="8" t="str">
        <f t="shared" si="17"/>
        <v> </v>
      </c>
      <c r="K307" s="9">
        <f>SUM(K289:K306)+K272</f>
        <v>0</v>
      </c>
    </row>
    <row r="308" ht="15" customHeight="1">
      <c r="A308" s="259"/>
    </row>
    <row r="309" spans="1:11" ht="26.25" customHeight="1">
      <c r="A309" s="323" t="s">
        <v>64</v>
      </c>
      <c r="B309" s="323"/>
      <c r="C309" s="323"/>
      <c r="D309" s="323"/>
      <c r="E309" s="323"/>
      <c r="F309" s="323"/>
      <c r="G309" s="323"/>
      <c r="H309" s="323"/>
      <c r="I309" s="323"/>
      <c r="J309" s="323"/>
      <c r="K309" s="323"/>
    </row>
    <row r="310" ht="15" customHeight="1">
      <c r="A310" s="49"/>
    </row>
    <row r="311" ht="15" customHeight="1">
      <c r="A311" s="257" t="s">
        <v>65</v>
      </c>
    </row>
    <row r="312" spans="3:5" ht="15" customHeight="1">
      <c r="C312" s="257" t="s">
        <v>66</v>
      </c>
      <c r="E312" s="257" t="s">
        <v>67</v>
      </c>
    </row>
    <row r="315" spans="1:11" ht="15.75" customHeight="1">
      <c r="A315" s="324" t="s">
        <v>49</v>
      </c>
      <c r="B315" s="324"/>
      <c r="C315" s="324"/>
      <c r="D315" s="324"/>
      <c r="E315" s="324"/>
      <c r="F315" s="324"/>
      <c r="G315" s="324"/>
      <c r="H315" s="324"/>
      <c r="I315" s="324"/>
      <c r="J315" s="324"/>
      <c r="K315" s="324"/>
    </row>
    <row r="316" spans="1:11" ht="15" customHeight="1">
      <c r="A316" s="66"/>
      <c r="B316" s="66"/>
      <c r="C316" s="66"/>
      <c r="D316" s="66"/>
      <c r="E316" s="73" t="e">
        <f>'proje ve personel bilgileri'!#REF!</f>
        <v>#REF!</v>
      </c>
      <c r="F316" s="68" t="e">
        <f>IF('proje ve personel bilgileri'!#REF!=1,"/ Haziran ayına aittir.",(IF('proje ve personel bilgileri'!#REF!=2,"/ Aralık ayına aittir.",0)))</f>
        <v>#REF!</v>
      </c>
      <c r="H316" s="66"/>
      <c r="I316" s="66"/>
      <c r="J316" s="66"/>
      <c r="K316" s="66"/>
    </row>
    <row r="317" ht="18.75" customHeight="1">
      <c r="K317" s="4" t="s">
        <v>50</v>
      </c>
    </row>
    <row r="318" spans="1:11" ht="15.75" customHeight="1">
      <c r="A318" s="327" t="s">
        <v>2</v>
      </c>
      <c r="B318" s="328"/>
      <c r="C318" s="329">
        <f>'proje ve personel bilgileri'!$B$2</f>
        <v>0</v>
      </c>
      <c r="D318" s="330"/>
      <c r="E318" s="330"/>
      <c r="F318" s="330"/>
      <c r="G318" s="330"/>
      <c r="H318" s="330"/>
      <c r="I318" s="330"/>
      <c r="J318" s="330"/>
      <c r="K318" s="331"/>
    </row>
    <row r="319" spans="1:11" ht="15.75" customHeight="1">
      <c r="A319" s="332" t="s">
        <v>3</v>
      </c>
      <c r="B319" s="333"/>
      <c r="C319" s="334">
        <f>'proje ve personel bilgileri'!$B$3</f>
        <v>0</v>
      </c>
      <c r="D319" s="335"/>
      <c r="E319" s="335"/>
      <c r="F319" s="335"/>
      <c r="G319" s="335"/>
      <c r="H319" s="335"/>
      <c r="I319" s="335"/>
      <c r="J319" s="335"/>
      <c r="K319" s="336"/>
    </row>
    <row r="320" spans="1:11" ht="15" customHeight="1">
      <c r="A320" s="313" t="s">
        <v>51</v>
      </c>
      <c r="B320" s="313" t="s">
        <v>9</v>
      </c>
      <c r="C320" s="313" t="s">
        <v>52</v>
      </c>
      <c r="D320" s="321" t="s">
        <v>53</v>
      </c>
      <c r="E320" s="314"/>
      <c r="F320" s="315"/>
      <c r="G320" s="313" t="s">
        <v>54</v>
      </c>
      <c r="H320" s="316" t="s">
        <v>55</v>
      </c>
      <c r="I320" s="316" t="s">
        <v>56</v>
      </c>
      <c r="J320" s="316" t="s">
        <v>57</v>
      </c>
      <c r="K320" s="310" t="s">
        <v>58</v>
      </c>
    </row>
    <row r="321" spans="1:11" ht="24" customHeight="1">
      <c r="A321" s="312"/>
      <c r="B321" s="312"/>
      <c r="C321" s="312"/>
      <c r="D321" s="322"/>
      <c r="E321" s="319" t="s">
        <v>59</v>
      </c>
      <c r="F321" s="320"/>
      <c r="G321" s="312"/>
      <c r="H321" s="317"/>
      <c r="I321" s="317"/>
      <c r="J321" s="317"/>
      <c r="K321" s="311"/>
    </row>
    <row r="322" spans="1:11" ht="60.75" customHeight="1">
      <c r="A322" s="312"/>
      <c r="B322" s="312"/>
      <c r="C322" s="312"/>
      <c r="D322" s="322"/>
      <c r="E322" s="5" t="s">
        <v>69</v>
      </c>
      <c r="F322" s="5" t="s">
        <v>61</v>
      </c>
      <c r="G322" s="312"/>
      <c r="H322" s="317"/>
      <c r="I322" s="318"/>
      <c r="J322" s="318"/>
      <c r="K322" s="312"/>
    </row>
    <row r="323" spans="1:11" ht="15.75" customHeight="1">
      <c r="A323" s="312"/>
      <c r="B323" s="312"/>
      <c r="C323" s="312"/>
      <c r="D323" s="322"/>
      <c r="E323" s="6" t="s">
        <v>62</v>
      </c>
      <c r="F323" s="6" t="s">
        <v>62</v>
      </c>
      <c r="G323" s="253" t="s">
        <v>62</v>
      </c>
      <c r="H323" s="253" t="s">
        <v>62</v>
      </c>
      <c r="I323" s="256" t="s">
        <v>62</v>
      </c>
      <c r="J323" s="6" t="s">
        <v>62</v>
      </c>
      <c r="K323" s="312"/>
    </row>
    <row r="324" spans="1:11" ht="15.75" customHeight="1">
      <c r="A324" s="1">
        <v>163</v>
      </c>
      <c r="B324" s="90" t="str">
        <f>IF('proje ve personel bilgileri'!A177&lt;&gt;0,('proje ve personel bilgileri'!A177)," ")</f>
        <v> </v>
      </c>
      <c r="C324" s="91"/>
      <c r="D324" s="92"/>
      <c r="E324" s="92"/>
      <c r="F324" s="92"/>
      <c r="G324" s="92"/>
      <c r="H324" s="92"/>
      <c r="I324" s="92"/>
      <c r="J324" s="92"/>
      <c r="K324" s="93">
        <f aca="true" t="shared" si="18" ref="K324:K341">IF(D324&lt;&gt;0,SUM(D324+E324+F324+G324-H324-I324-J324),0)</f>
        <v>0</v>
      </c>
    </row>
    <row r="325" spans="1:11" ht="15.75" customHeight="1">
      <c r="A325" s="2">
        <v>164</v>
      </c>
      <c r="B325" s="90" t="str">
        <f>IF('proje ve personel bilgileri'!A178&lt;&gt;0,('proje ve personel bilgileri'!A178)," ")</f>
        <v> </v>
      </c>
      <c r="C325" s="94"/>
      <c r="D325" s="255"/>
      <c r="E325" s="255"/>
      <c r="F325" s="255"/>
      <c r="G325" s="255"/>
      <c r="H325" s="255"/>
      <c r="I325" s="255"/>
      <c r="J325" s="255"/>
      <c r="K325" s="93">
        <f t="shared" si="18"/>
        <v>0</v>
      </c>
    </row>
    <row r="326" spans="1:11" ht="15.75" customHeight="1">
      <c r="A326" s="1">
        <v>165</v>
      </c>
      <c r="B326" s="90" t="str">
        <f>IF('proje ve personel bilgileri'!A179&lt;&gt;0,('proje ve personel bilgileri'!A179)," ")</f>
        <v> </v>
      </c>
      <c r="C326" s="94"/>
      <c r="D326" s="255"/>
      <c r="E326" s="255"/>
      <c r="F326" s="255"/>
      <c r="G326" s="255"/>
      <c r="H326" s="255"/>
      <c r="I326" s="255"/>
      <c r="J326" s="255"/>
      <c r="K326" s="93">
        <f t="shared" si="18"/>
        <v>0</v>
      </c>
    </row>
    <row r="327" spans="1:11" ht="15.75" customHeight="1">
      <c r="A327" s="2">
        <v>166</v>
      </c>
      <c r="B327" s="90" t="str">
        <f>IF('proje ve personel bilgileri'!A180&lt;&gt;0,('proje ve personel bilgileri'!A180)," ")</f>
        <v> </v>
      </c>
      <c r="C327" s="94"/>
      <c r="D327" s="255"/>
      <c r="E327" s="255"/>
      <c r="F327" s="255"/>
      <c r="G327" s="255"/>
      <c r="H327" s="255"/>
      <c r="I327" s="255"/>
      <c r="J327" s="255"/>
      <c r="K327" s="93">
        <f t="shared" si="18"/>
        <v>0</v>
      </c>
    </row>
    <row r="328" spans="1:11" ht="15.75" customHeight="1">
      <c r="A328" s="1">
        <v>167</v>
      </c>
      <c r="B328" s="90" t="str">
        <f>IF('proje ve personel bilgileri'!A181&lt;&gt;0,('proje ve personel bilgileri'!A181)," ")</f>
        <v> </v>
      </c>
      <c r="C328" s="94"/>
      <c r="D328" s="255"/>
      <c r="E328" s="255"/>
      <c r="F328" s="255"/>
      <c r="G328" s="255"/>
      <c r="H328" s="255"/>
      <c r="I328" s="255"/>
      <c r="J328" s="255"/>
      <c r="K328" s="93">
        <f t="shared" si="18"/>
        <v>0</v>
      </c>
    </row>
    <row r="329" spans="1:11" ht="15.75" customHeight="1">
      <c r="A329" s="2">
        <v>168</v>
      </c>
      <c r="B329" s="90" t="str">
        <f>IF('proje ve personel bilgileri'!A182&lt;&gt;0,('proje ve personel bilgileri'!A182)," ")</f>
        <v> </v>
      </c>
      <c r="C329" s="94"/>
      <c r="D329" s="255"/>
      <c r="E329" s="255"/>
      <c r="F329" s="255"/>
      <c r="G329" s="255"/>
      <c r="H329" s="255"/>
      <c r="I329" s="255"/>
      <c r="J329" s="255"/>
      <c r="K329" s="93">
        <f t="shared" si="18"/>
        <v>0</v>
      </c>
    </row>
    <row r="330" spans="1:11" ht="15.75" customHeight="1">
      <c r="A330" s="1">
        <v>169</v>
      </c>
      <c r="B330" s="90" t="str">
        <f>IF('proje ve personel bilgileri'!A183&lt;&gt;0,('proje ve personel bilgileri'!A183)," ")</f>
        <v> </v>
      </c>
      <c r="C330" s="94"/>
      <c r="D330" s="255"/>
      <c r="E330" s="255"/>
      <c r="F330" s="255"/>
      <c r="G330" s="255"/>
      <c r="H330" s="255"/>
      <c r="I330" s="255"/>
      <c r="J330" s="255"/>
      <c r="K330" s="93">
        <f t="shared" si="18"/>
        <v>0</v>
      </c>
    </row>
    <row r="331" spans="1:11" ht="15.75" customHeight="1">
      <c r="A331" s="2">
        <v>170</v>
      </c>
      <c r="B331" s="90" t="str">
        <f>IF('proje ve personel bilgileri'!A184&lt;&gt;0,('proje ve personel bilgileri'!A184)," ")</f>
        <v> </v>
      </c>
      <c r="C331" s="94"/>
      <c r="D331" s="255"/>
      <c r="E331" s="255"/>
      <c r="F331" s="255"/>
      <c r="G331" s="255"/>
      <c r="H331" s="255"/>
      <c r="I331" s="255"/>
      <c r="J331" s="255"/>
      <c r="K331" s="93">
        <f t="shared" si="18"/>
        <v>0</v>
      </c>
    </row>
    <row r="332" spans="1:11" ht="15.75" customHeight="1">
      <c r="A332" s="1">
        <v>171</v>
      </c>
      <c r="B332" s="90" t="str">
        <f>IF('proje ve personel bilgileri'!A185&lt;&gt;0,('proje ve personel bilgileri'!A185)," ")</f>
        <v> </v>
      </c>
      <c r="C332" s="94"/>
      <c r="D332" s="255"/>
      <c r="E332" s="255"/>
      <c r="F332" s="255"/>
      <c r="G332" s="255"/>
      <c r="H332" s="255"/>
      <c r="I332" s="255"/>
      <c r="J332" s="255"/>
      <c r="K332" s="93">
        <f t="shared" si="18"/>
        <v>0</v>
      </c>
    </row>
    <row r="333" spans="1:11" ht="15.75" customHeight="1">
      <c r="A333" s="2">
        <v>172</v>
      </c>
      <c r="B333" s="90" t="str">
        <f>IF('proje ve personel bilgileri'!A186&lt;&gt;0,('proje ve personel bilgileri'!A186)," ")</f>
        <v> </v>
      </c>
      <c r="C333" s="94"/>
      <c r="D333" s="255"/>
      <c r="E333" s="255"/>
      <c r="F333" s="255"/>
      <c r="G333" s="255"/>
      <c r="H333" s="255"/>
      <c r="I333" s="255"/>
      <c r="J333" s="255"/>
      <c r="K333" s="93">
        <f t="shared" si="18"/>
        <v>0</v>
      </c>
    </row>
    <row r="334" spans="1:11" ht="15.75" customHeight="1">
      <c r="A334" s="1">
        <v>173</v>
      </c>
      <c r="B334" s="90" t="str">
        <f>IF('proje ve personel bilgileri'!A187&lt;&gt;0,('proje ve personel bilgileri'!A187)," ")</f>
        <v> </v>
      </c>
      <c r="C334" s="94"/>
      <c r="D334" s="255"/>
      <c r="E334" s="255"/>
      <c r="F334" s="255"/>
      <c r="G334" s="255"/>
      <c r="H334" s="255"/>
      <c r="I334" s="255"/>
      <c r="J334" s="255"/>
      <c r="K334" s="93">
        <f t="shared" si="18"/>
        <v>0</v>
      </c>
    </row>
    <row r="335" spans="1:11" ht="15.75" customHeight="1">
      <c r="A335" s="2">
        <v>174</v>
      </c>
      <c r="B335" s="90" t="str">
        <f>IF('proje ve personel bilgileri'!A188&lt;&gt;0,('proje ve personel bilgileri'!A188)," ")</f>
        <v> </v>
      </c>
      <c r="C335" s="94"/>
      <c r="D335" s="255"/>
      <c r="E335" s="255"/>
      <c r="F335" s="255"/>
      <c r="G335" s="255"/>
      <c r="H335" s="255"/>
      <c r="I335" s="255"/>
      <c r="J335" s="255"/>
      <c r="K335" s="93">
        <f t="shared" si="18"/>
        <v>0</v>
      </c>
    </row>
    <row r="336" spans="1:11" ht="15.75" customHeight="1">
      <c r="A336" s="1">
        <v>175</v>
      </c>
      <c r="B336" s="90" t="str">
        <f>IF('proje ve personel bilgileri'!A189&lt;&gt;0,('proje ve personel bilgileri'!A189)," ")</f>
        <v> </v>
      </c>
      <c r="C336" s="94"/>
      <c r="D336" s="255"/>
      <c r="E336" s="255"/>
      <c r="F336" s="255"/>
      <c r="G336" s="255"/>
      <c r="H336" s="255"/>
      <c r="I336" s="255"/>
      <c r="J336" s="255"/>
      <c r="K336" s="93">
        <f t="shared" si="18"/>
        <v>0</v>
      </c>
    </row>
    <row r="337" spans="1:11" ht="15.75" customHeight="1">
      <c r="A337" s="2">
        <v>176</v>
      </c>
      <c r="B337" s="90" t="str">
        <f>IF('proje ve personel bilgileri'!A190&lt;&gt;0,('proje ve personel bilgileri'!A190)," ")</f>
        <v> </v>
      </c>
      <c r="C337" s="94"/>
      <c r="D337" s="255"/>
      <c r="E337" s="255"/>
      <c r="F337" s="255"/>
      <c r="G337" s="255"/>
      <c r="H337" s="255"/>
      <c r="I337" s="255"/>
      <c r="J337" s="255"/>
      <c r="K337" s="93">
        <f t="shared" si="18"/>
        <v>0</v>
      </c>
    </row>
    <row r="338" spans="1:11" ht="15.75" customHeight="1">
      <c r="A338" s="1">
        <v>177</v>
      </c>
      <c r="B338" s="90" t="str">
        <f>IF('proje ve personel bilgileri'!A191&lt;&gt;0,('proje ve personel bilgileri'!A191)," ")</f>
        <v> </v>
      </c>
      <c r="C338" s="94"/>
      <c r="D338" s="255"/>
      <c r="E338" s="255"/>
      <c r="F338" s="255"/>
      <c r="G338" s="255"/>
      <c r="H338" s="255"/>
      <c r="I338" s="255"/>
      <c r="J338" s="255"/>
      <c r="K338" s="93">
        <f t="shared" si="18"/>
        <v>0</v>
      </c>
    </row>
    <row r="339" spans="1:11" ht="15.75" customHeight="1">
      <c r="A339" s="2">
        <v>178</v>
      </c>
      <c r="B339" s="90" t="str">
        <f>IF('proje ve personel bilgileri'!A192&lt;&gt;0,('proje ve personel bilgileri'!A192)," ")</f>
        <v> </v>
      </c>
      <c r="C339" s="94"/>
      <c r="D339" s="255"/>
      <c r="E339" s="255"/>
      <c r="F339" s="255"/>
      <c r="G339" s="255"/>
      <c r="H339" s="255"/>
      <c r="I339" s="255"/>
      <c r="J339" s="255"/>
      <c r="K339" s="93">
        <f t="shared" si="18"/>
        <v>0</v>
      </c>
    </row>
    <row r="340" spans="1:11" ht="15.75" customHeight="1">
      <c r="A340" s="1">
        <v>179</v>
      </c>
      <c r="B340" s="90" t="str">
        <f>IF('proje ve personel bilgileri'!A193&lt;&gt;0,('proje ve personel bilgileri'!A193)," ")</f>
        <v> </v>
      </c>
      <c r="C340" s="94"/>
      <c r="D340" s="255"/>
      <c r="E340" s="255"/>
      <c r="F340" s="255"/>
      <c r="G340" s="255"/>
      <c r="H340" s="255"/>
      <c r="I340" s="255"/>
      <c r="J340" s="255"/>
      <c r="K340" s="93">
        <f t="shared" si="18"/>
        <v>0</v>
      </c>
    </row>
    <row r="341" spans="1:11" ht="15" customHeight="1">
      <c r="A341" s="2">
        <v>180</v>
      </c>
      <c r="B341" s="90" t="str">
        <f>IF('proje ve personel bilgileri'!A194&lt;&gt;0,('proje ve personel bilgileri'!A194)," ")</f>
        <v> </v>
      </c>
      <c r="C341" s="94"/>
      <c r="D341" s="255"/>
      <c r="E341" s="255"/>
      <c r="F341" s="255"/>
      <c r="G341" s="255"/>
      <c r="H341" s="255"/>
      <c r="I341" s="255"/>
      <c r="J341" s="255"/>
      <c r="K341" s="93">
        <f t="shared" si="18"/>
        <v>0</v>
      </c>
    </row>
    <row r="342" spans="1:11" ht="15.75" customHeight="1">
      <c r="A342" s="325" t="s">
        <v>63</v>
      </c>
      <c r="B342" s="326"/>
      <c r="C342" s="7" t="str">
        <f aca="true" t="shared" si="19" ref="C342:J342">IF($K$28&lt;&gt;0,SUM(C324:C341)," ")</f>
        <v> </v>
      </c>
      <c r="D342" s="8" t="str">
        <f t="shared" si="19"/>
        <v> </v>
      </c>
      <c r="E342" s="8" t="str">
        <f t="shared" si="19"/>
        <v> </v>
      </c>
      <c r="F342" s="8" t="str">
        <f t="shared" si="19"/>
        <v> </v>
      </c>
      <c r="G342" s="8" t="str">
        <f t="shared" si="19"/>
        <v> </v>
      </c>
      <c r="H342" s="8" t="str">
        <f t="shared" si="19"/>
        <v> </v>
      </c>
      <c r="I342" s="8" t="str">
        <f t="shared" si="19"/>
        <v> </v>
      </c>
      <c r="J342" s="8" t="str">
        <f t="shared" si="19"/>
        <v> </v>
      </c>
      <c r="K342" s="9">
        <f>SUM(K324:K341)+K307</f>
        <v>0</v>
      </c>
    </row>
    <row r="343" ht="15" customHeight="1">
      <c r="A343" s="259"/>
    </row>
    <row r="344" spans="1:11" ht="27" customHeight="1">
      <c r="A344" s="323" t="s">
        <v>64</v>
      </c>
      <c r="B344" s="323"/>
      <c r="C344" s="323"/>
      <c r="D344" s="323"/>
      <c r="E344" s="323"/>
      <c r="F344" s="323"/>
      <c r="G344" s="323"/>
      <c r="H344" s="323"/>
      <c r="I344" s="323"/>
      <c r="J344" s="323"/>
      <c r="K344" s="323"/>
    </row>
    <row r="345" ht="15" customHeight="1">
      <c r="A345" s="49"/>
    </row>
    <row r="346" ht="15" customHeight="1">
      <c r="A346" s="257" t="s">
        <v>65</v>
      </c>
    </row>
    <row r="347" spans="3:5" ht="15" customHeight="1">
      <c r="C347" s="257" t="s">
        <v>66</v>
      </c>
      <c r="E347" s="257" t="s">
        <v>67</v>
      </c>
    </row>
    <row r="350" spans="1:11" ht="15.75" customHeight="1">
      <c r="A350" s="324" t="s">
        <v>49</v>
      </c>
      <c r="B350" s="324"/>
      <c r="C350" s="324"/>
      <c r="D350" s="324"/>
      <c r="E350" s="324"/>
      <c r="F350" s="324"/>
      <c r="G350" s="324"/>
      <c r="H350" s="324"/>
      <c r="I350" s="324"/>
      <c r="J350" s="324"/>
      <c r="K350" s="324"/>
    </row>
    <row r="351" spans="1:11" ht="15" customHeight="1">
      <c r="A351" s="66"/>
      <c r="B351" s="66"/>
      <c r="C351" s="66"/>
      <c r="D351" s="66"/>
      <c r="E351" s="73" t="e">
        <f>'proje ve personel bilgileri'!#REF!</f>
        <v>#REF!</v>
      </c>
      <c r="F351" s="68" t="e">
        <f>IF('proje ve personel bilgileri'!#REF!=1,"/ Haziran ayına aittir.",(IF('proje ve personel bilgileri'!#REF!=2,"/ Aralık ayına aittir.",0)))</f>
        <v>#REF!</v>
      </c>
      <c r="H351" s="66"/>
      <c r="I351" s="66"/>
      <c r="J351" s="66"/>
      <c r="K351" s="66"/>
    </row>
    <row r="352" ht="18.75" customHeight="1">
      <c r="K352" s="4" t="s">
        <v>50</v>
      </c>
    </row>
    <row r="353" spans="1:11" ht="15.75" customHeight="1">
      <c r="A353" s="327" t="s">
        <v>2</v>
      </c>
      <c r="B353" s="328"/>
      <c r="C353" s="329">
        <f>'proje ve personel bilgileri'!$B$2</f>
        <v>0</v>
      </c>
      <c r="D353" s="330"/>
      <c r="E353" s="330"/>
      <c r="F353" s="330"/>
      <c r="G353" s="330"/>
      <c r="H353" s="330"/>
      <c r="I353" s="330"/>
      <c r="J353" s="330"/>
      <c r="K353" s="331"/>
    </row>
    <row r="354" spans="1:11" ht="15.75" customHeight="1">
      <c r="A354" s="332" t="s">
        <v>3</v>
      </c>
      <c r="B354" s="333"/>
      <c r="C354" s="334">
        <f>'proje ve personel bilgileri'!$B$3</f>
        <v>0</v>
      </c>
      <c r="D354" s="335"/>
      <c r="E354" s="335"/>
      <c r="F354" s="335"/>
      <c r="G354" s="335"/>
      <c r="H354" s="335"/>
      <c r="I354" s="335"/>
      <c r="J354" s="335"/>
      <c r="K354" s="336"/>
    </row>
    <row r="355" spans="1:11" ht="15" customHeight="1">
      <c r="A355" s="313" t="s">
        <v>51</v>
      </c>
      <c r="B355" s="313" t="s">
        <v>9</v>
      </c>
      <c r="C355" s="313" t="s">
        <v>52</v>
      </c>
      <c r="D355" s="321" t="s">
        <v>53</v>
      </c>
      <c r="E355" s="314"/>
      <c r="F355" s="315"/>
      <c r="G355" s="313" t="s">
        <v>54</v>
      </c>
      <c r="H355" s="316" t="s">
        <v>55</v>
      </c>
      <c r="I355" s="316" t="s">
        <v>56</v>
      </c>
      <c r="J355" s="316" t="s">
        <v>57</v>
      </c>
      <c r="K355" s="310" t="s">
        <v>58</v>
      </c>
    </row>
    <row r="356" spans="1:11" ht="22.5" customHeight="1">
      <c r="A356" s="312"/>
      <c r="B356" s="312"/>
      <c r="C356" s="312"/>
      <c r="D356" s="322"/>
      <c r="E356" s="319" t="s">
        <v>59</v>
      </c>
      <c r="F356" s="320"/>
      <c r="G356" s="312"/>
      <c r="H356" s="317"/>
      <c r="I356" s="317"/>
      <c r="J356" s="317"/>
      <c r="K356" s="311"/>
    </row>
    <row r="357" spans="1:11" ht="60.75" customHeight="1">
      <c r="A357" s="312"/>
      <c r="B357" s="312"/>
      <c r="C357" s="312"/>
      <c r="D357" s="322"/>
      <c r="E357" s="5" t="s">
        <v>69</v>
      </c>
      <c r="F357" s="5" t="s">
        <v>61</v>
      </c>
      <c r="G357" s="312"/>
      <c r="H357" s="317"/>
      <c r="I357" s="318"/>
      <c r="J357" s="318"/>
      <c r="K357" s="312"/>
    </row>
    <row r="358" spans="1:11" ht="15.75" customHeight="1">
      <c r="A358" s="312"/>
      <c r="B358" s="312"/>
      <c r="C358" s="312"/>
      <c r="D358" s="322"/>
      <c r="E358" s="6" t="s">
        <v>62</v>
      </c>
      <c r="F358" s="6" t="s">
        <v>62</v>
      </c>
      <c r="G358" s="253" t="s">
        <v>62</v>
      </c>
      <c r="H358" s="253" t="s">
        <v>62</v>
      </c>
      <c r="I358" s="256" t="s">
        <v>62</v>
      </c>
      <c r="J358" s="6" t="s">
        <v>62</v>
      </c>
      <c r="K358" s="312"/>
    </row>
    <row r="359" spans="1:11" ht="15.75" customHeight="1">
      <c r="A359" s="1">
        <v>181</v>
      </c>
      <c r="B359" s="90" t="str">
        <f>IF('proje ve personel bilgileri'!A195&lt;&gt;0,('proje ve personel bilgileri'!A195)," ")</f>
        <v> </v>
      </c>
      <c r="C359" s="91"/>
      <c r="D359" s="92"/>
      <c r="E359" s="92"/>
      <c r="F359" s="92"/>
      <c r="G359" s="92"/>
      <c r="H359" s="92"/>
      <c r="I359" s="92"/>
      <c r="J359" s="92"/>
      <c r="K359" s="93">
        <f aca="true" t="shared" si="20" ref="K359:K376">IF(D359&lt;&gt;0,SUM(D359+E359+F359+G359-H359-I359-J359),0)</f>
        <v>0</v>
      </c>
    </row>
    <row r="360" spans="1:11" ht="15.75" customHeight="1">
      <c r="A360" s="2">
        <v>182</v>
      </c>
      <c r="B360" s="90" t="str">
        <f>IF('proje ve personel bilgileri'!A196&lt;&gt;0,('proje ve personel bilgileri'!A196)," ")</f>
        <v> </v>
      </c>
      <c r="C360" s="94"/>
      <c r="D360" s="255"/>
      <c r="E360" s="255"/>
      <c r="F360" s="255"/>
      <c r="G360" s="255"/>
      <c r="H360" s="255"/>
      <c r="I360" s="255"/>
      <c r="J360" s="255"/>
      <c r="K360" s="93">
        <f t="shared" si="20"/>
        <v>0</v>
      </c>
    </row>
    <row r="361" spans="1:11" ht="15.75" customHeight="1">
      <c r="A361" s="1">
        <v>183</v>
      </c>
      <c r="B361" s="90" t="str">
        <f>IF('proje ve personel bilgileri'!A197&lt;&gt;0,('proje ve personel bilgileri'!A197)," ")</f>
        <v> </v>
      </c>
      <c r="C361" s="94"/>
      <c r="D361" s="255"/>
      <c r="E361" s="255"/>
      <c r="F361" s="255"/>
      <c r="G361" s="255"/>
      <c r="H361" s="255"/>
      <c r="I361" s="255"/>
      <c r="J361" s="255"/>
      <c r="K361" s="93">
        <f t="shared" si="20"/>
        <v>0</v>
      </c>
    </row>
    <row r="362" spans="1:11" ht="15.75" customHeight="1">
      <c r="A362" s="2">
        <v>184</v>
      </c>
      <c r="B362" s="90" t="str">
        <f>IF('proje ve personel bilgileri'!A198&lt;&gt;0,('proje ve personel bilgileri'!A198)," ")</f>
        <v> </v>
      </c>
      <c r="C362" s="94"/>
      <c r="D362" s="255"/>
      <c r="E362" s="255"/>
      <c r="F362" s="255"/>
      <c r="G362" s="255"/>
      <c r="H362" s="255"/>
      <c r="I362" s="255"/>
      <c r="J362" s="255"/>
      <c r="K362" s="93">
        <f t="shared" si="20"/>
        <v>0</v>
      </c>
    </row>
    <row r="363" spans="1:11" ht="15.75" customHeight="1">
      <c r="A363" s="1">
        <v>185</v>
      </c>
      <c r="B363" s="90" t="str">
        <f>IF('proje ve personel bilgileri'!A199&lt;&gt;0,('proje ve personel bilgileri'!A199)," ")</f>
        <v> </v>
      </c>
      <c r="C363" s="94"/>
      <c r="D363" s="255"/>
      <c r="E363" s="255"/>
      <c r="F363" s="255"/>
      <c r="G363" s="255"/>
      <c r="H363" s="255"/>
      <c r="I363" s="255"/>
      <c r="J363" s="255"/>
      <c r="K363" s="93">
        <f t="shared" si="20"/>
        <v>0</v>
      </c>
    </row>
    <row r="364" spans="1:11" ht="15.75" customHeight="1">
      <c r="A364" s="2">
        <v>186</v>
      </c>
      <c r="B364" s="90" t="str">
        <f>IF('proje ve personel bilgileri'!A200&lt;&gt;0,('proje ve personel bilgileri'!A200)," ")</f>
        <v> </v>
      </c>
      <c r="C364" s="94"/>
      <c r="D364" s="255"/>
      <c r="E364" s="255"/>
      <c r="F364" s="255"/>
      <c r="G364" s="255"/>
      <c r="H364" s="255"/>
      <c r="I364" s="255"/>
      <c r="J364" s="255"/>
      <c r="K364" s="93">
        <f t="shared" si="20"/>
        <v>0</v>
      </c>
    </row>
    <row r="365" spans="1:11" ht="15.75" customHeight="1">
      <c r="A365" s="1">
        <v>187</v>
      </c>
      <c r="B365" s="90" t="str">
        <f>IF('proje ve personel bilgileri'!A201&lt;&gt;0,('proje ve personel bilgileri'!A201)," ")</f>
        <v> </v>
      </c>
      <c r="C365" s="94"/>
      <c r="D365" s="255"/>
      <c r="E365" s="255"/>
      <c r="F365" s="255"/>
      <c r="G365" s="255"/>
      <c r="H365" s="255"/>
      <c r="I365" s="255"/>
      <c r="J365" s="255"/>
      <c r="K365" s="93">
        <f t="shared" si="20"/>
        <v>0</v>
      </c>
    </row>
    <row r="366" spans="1:11" ht="15.75" customHeight="1">
      <c r="A366" s="2">
        <v>188</v>
      </c>
      <c r="B366" s="90" t="str">
        <f>IF('proje ve personel bilgileri'!A202&lt;&gt;0,('proje ve personel bilgileri'!A202)," ")</f>
        <v> </v>
      </c>
      <c r="C366" s="94"/>
      <c r="D366" s="255"/>
      <c r="E366" s="255"/>
      <c r="F366" s="255"/>
      <c r="G366" s="255"/>
      <c r="H366" s="255"/>
      <c r="I366" s="255"/>
      <c r="J366" s="255"/>
      <c r="K366" s="93">
        <f t="shared" si="20"/>
        <v>0</v>
      </c>
    </row>
    <row r="367" spans="1:11" ht="15.75" customHeight="1">
      <c r="A367" s="1">
        <v>189</v>
      </c>
      <c r="B367" s="90" t="str">
        <f>IF('proje ve personel bilgileri'!A203&lt;&gt;0,('proje ve personel bilgileri'!A203)," ")</f>
        <v> </v>
      </c>
      <c r="C367" s="94"/>
      <c r="D367" s="255"/>
      <c r="E367" s="255"/>
      <c r="F367" s="255"/>
      <c r="G367" s="255"/>
      <c r="H367" s="255"/>
      <c r="I367" s="255"/>
      <c r="J367" s="255"/>
      <c r="K367" s="93">
        <f t="shared" si="20"/>
        <v>0</v>
      </c>
    </row>
    <row r="368" spans="1:11" ht="15.75" customHeight="1">
      <c r="A368" s="2">
        <v>190</v>
      </c>
      <c r="B368" s="90" t="str">
        <f>IF('proje ve personel bilgileri'!A204&lt;&gt;0,('proje ve personel bilgileri'!A204)," ")</f>
        <v> </v>
      </c>
      <c r="C368" s="94"/>
      <c r="D368" s="255"/>
      <c r="E368" s="255"/>
      <c r="F368" s="255"/>
      <c r="G368" s="255"/>
      <c r="H368" s="255"/>
      <c r="I368" s="255"/>
      <c r="J368" s="255"/>
      <c r="K368" s="93">
        <f t="shared" si="20"/>
        <v>0</v>
      </c>
    </row>
    <row r="369" spans="1:11" ht="15.75" customHeight="1">
      <c r="A369" s="1">
        <v>191</v>
      </c>
      <c r="B369" s="90" t="str">
        <f>IF('proje ve personel bilgileri'!A205&lt;&gt;0,('proje ve personel bilgileri'!A205)," ")</f>
        <v> </v>
      </c>
      <c r="C369" s="94"/>
      <c r="D369" s="255"/>
      <c r="E369" s="255"/>
      <c r="F369" s="255"/>
      <c r="G369" s="255"/>
      <c r="H369" s="255"/>
      <c r="I369" s="255"/>
      <c r="J369" s="255"/>
      <c r="K369" s="93">
        <f t="shared" si="20"/>
        <v>0</v>
      </c>
    </row>
    <row r="370" spans="1:11" ht="15.75" customHeight="1">
      <c r="A370" s="2">
        <v>192</v>
      </c>
      <c r="B370" s="90" t="str">
        <f>IF('proje ve personel bilgileri'!A206&lt;&gt;0,('proje ve personel bilgileri'!A206)," ")</f>
        <v> </v>
      </c>
      <c r="C370" s="94"/>
      <c r="D370" s="255"/>
      <c r="E370" s="255"/>
      <c r="F370" s="255"/>
      <c r="G370" s="255"/>
      <c r="H370" s="255"/>
      <c r="I370" s="255"/>
      <c r="J370" s="255"/>
      <c r="K370" s="93">
        <f t="shared" si="20"/>
        <v>0</v>
      </c>
    </row>
    <row r="371" spans="1:11" ht="15.75" customHeight="1">
      <c r="A371" s="1">
        <v>193</v>
      </c>
      <c r="B371" s="90" t="str">
        <f>IF('proje ve personel bilgileri'!A207&lt;&gt;0,('proje ve personel bilgileri'!A207)," ")</f>
        <v> </v>
      </c>
      <c r="C371" s="94"/>
      <c r="D371" s="255"/>
      <c r="E371" s="255"/>
      <c r="F371" s="255"/>
      <c r="G371" s="255"/>
      <c r="H371" s="255"/>
      <c r="I371" s="255"/>
      <c r="J371" s="255"/>
      <c r="K371" s="93">
        <f t="shared" si="20"/>
        <v>0</v>
      </c>
    </row>
    <row r="372" spans="1:11" ht="15.75" customHeight="1">
      <c r="A372" s="2">
        <v>194</v>
      </c>
      <c r="B372" s="90" t="str">
        <f>IF('proje ve personel bilgileri'!A208&lt;&gt;0,('proje ve personel bilgileri'!A208)," ")</f>
        <v> </v>
      </c>
      <c r="C372" s="94"/>
      <c r="D372" s="255"/>
      <c r="E372" s="255"/>
      <c r="F372" s="255"/>
      <c r="G372" s="255"/>
      <c r="H372" s="255"/>
      <c r="I372" s="255"/>
      <c r="J372" s="255"/>
      <c r="K372" s="93">
        <f t="shared" si="20"/>
        <v>0</v>
      </c>
    </row>
    <row r="373" spans="1:11" ht="15.75" customHeight="1">
      <c r="A373" s="1">
        <v>195</v>
      </c>
      <c r="B373" s="90" t="str">
        <f>IF('proje ve personel bilgileri'!A209&lt;&gt;0,('proje ve personel bilgileri'!A209)," ")</f>
        <v> </v>
      </c>
      <c r="C373" s="94"/>
      <c r="D373" s="255"/>
      <c r="E373" s="255"/>
      <c r="F373" s="255"/>
      <c r="G373" s="255"/>
      <c r="H373" s="255"/>
      <c r="I373" s="255"/>
      <c r="J373" s="255"/>
      <c r="K373" s="93">
        <f t="shared" si="20"/>
        <v>0</v>
      </c>
    </row>
    <row r="374" spans="1:11" ht="15.75" customHeight="1">
      <c r="A374" s="2">
        <v>196</v>
      </c>
      <c r="B374" s="90" t="str">
        <f>IF('proje ve personel bilgileri'!A210&lt;&gt;0,('proje ve personel bilgileri'!A210)," ")</f>
        <v> </v>
      </c>
      <c r="C374" s="94"/>
      <c r="D374" s="255"/>
      <c r="E374" s="255"/>
      <c r="F374" s="255"/>
      <c r="G374" s="255"/>
      <c r="H374" s="255"/>
      <c r="I374" s="255"/>
      <c r="J374" s="255"/>
      <c r="K374" s="93">
        <f t="shared" si="20"/>
        <v>0</v>
      </c>
    </row>
    <row r="375" spans="1:11" ht="15.75" customHeight="1">
      <c r="A375" s="1">
        <v>197</v>
      </c>
      <c r="B375" s="90" t="str">
        <f>IF('proje ve personel bilgileri'!A211&lt;&gt;0,('proje ve personel bilgileri'!A211)," ")</f>
        <v> </v>
      </c>
      <c r="C375" s="94"/>
      <c r="D375" s="255"/>
      <c r="E375" s="255"/>
      <c r="F375" s="255"/>
      <c r="G375" s="255"/>
      <c r="H375" s="255"/>
      <c r="I375" s="255"/>
      <c r="J375" s="255"/>
      <c r="K375" s="93">
        <f t="shared" si="20"/>
        <v>0</v>
      </c>
    </row>
    <row r="376" spans="1:11" ht="15" customHeight="1">
      <c r="A376" s="2">
        <v>198</v>
      </c>
      <c r="B376" s="90" t="str">
        <f>IF('proje ve personel bilgileri'!A212&lt;&gt;0,('proje ve personel bilgileri'!A212)," ")</f>
        <v> </v>
      </c>
      <c r="C376" s="94"/>
      <c r="D376" s="255"/>
      <c r="E376" s="255"/>
      <c r="F376" s="255"/>
      <c r="G376" s="255"/>
      <c r="H376" s="255"/>
      <c r="I376" s="255"/>
      <c r="J376" s="255"/>
      <c r="K376" s="93">
        <f t="shared" si="20"/>
        <v>0</v>
      </c>
    </row>
    <row r="377" spans="1:11" ht="15.75" customHeight="1">
      <c r="A377" s="325" t="s">
        <v>63</v>
      </c>
      <c r="B377" s="326"/>
      <c r="C377" s="7" t="str">
        <f aca="true" t="shared" si="21" ref="C377:J377">IF($K$28&lt;&gt;0,SUM(C359:C376)," ")</f>
        <v> </v>
      </c>
      <c r="D377" s="8" t="str">
        <f t="shared" si="21"/>
        <v> </v>
      </c>
      <c r="E377" s="8" t="str">
        <f t="shared" si="21"/>
        <v> </v>
      </c>
      <c r="F377" s="8" t="str">
        <f t="shared" si="21"/>
        <v> </v>
      </c>
      <c r="G377" s="8" t="str">
        <f t="shared" si="21"/>
        <v> </v>
      </c>
      <c r="H377" s="8" t="str">
        <f t="shared" si="21"/>
        <v> </v>
      </c>
      <c r="I377" s="8" t="str">
        <f t="shared" si="21"/>
        <v> </v>
      </c>
      <c r="J377" s="8" t="str">
        <f t="shared" si="21"/>
        <v> </v>
      </c>
      <c r="K377" s="9">
        <f>SUM(K359:K376)+K342</f>
        <v>0</v>
      </c>
    </row>
    <row r="378" ht="15" customHeight="1">
      <c r="A378" s="259"/>
    </row>
    <row r="379" spans="1:11" ht="23.25" customHeight="1">
      <c r="A379" s="323" t="s">
        <v>64</v>
      </c>
      <c r="B379" s="323"/>
      <c r="C379" s="323"/>
      <c r="D379" s="323"/>
      <c r="E379" s="323"/>
      <c r="F379" s="323"/>
      <c r="G379" s="323"/>
      <c r="H379" s="323"/>
      <c r="I379" s="323"/>
      <c r="J379" s="323"/>
      <c r="K379" s="323"/>
    </row>
    <row r="380" ht="15" customHeight="1">
      <c r="A380" s="49"/>
    </row>
    <row r="381" ht="15" customHeight="1">
      <c r="A381" s="257" t="s">
        <v>65</v>
      </c>
    </row>
    <row r="382" spans="3:5" ht="15" customHeight="1">
      <c r="C382" s="257" t="s">
        <v>66</v>
      </c>
      <c r="E382" s="257" t="s">
        <v>67</v>
      </c>
    </row>
    <row r="385" spans="1:11" ht="15.75" customHeight="1">
      <c r="A385" s="324" t="s">
        <v>49</v>
      </c>
      <c r="B385" s="324"/>
      <c r="C385" s="324"/>
      <c r="D385" s="324"/>
      <c r="E385" s="324"/>
      <c r="F385" s="324"/>
      <c r="G385" s="324"/>
      <c r="H385" s="324"/>
      <c r="I385" s="324"/>
      <c r="J385" s="324"/>
      <c r="K385" s="324"/>
    </row>
    <row r="386" spans="1:11" ht="15" customHeight="1">
      <c r="A386" s="66"/>
      <c r="B386" s="66"/>
      <c r="C386" s="66"/>
      <c r="D386" s="66"/>
      <c r="E386" s="73" t="e">
        <f>'proje ve personel bilgileri'!#REF!</f>
        <v>#REF!</v>
      </c>
      <c r="F386" s="68" t="e">
        <f>IF('proje ve personel bilgileri'!#REF!=1,"/ Haziran ayına aittir.",(IF('proje ve personel bilgileri'!#REF!=2,"/ Aralık ayına aittir.",0)))</f>
        <v>#REF!</v>
      </c>
      <c r="H386" s="66"/>
      <c r="I386" s="66"/>
      <c r="J386" s="66"/>
      <c r="K386" s="66"/>
    </row>
    <row r="387" ht="18.75" customHeight="1">
      <c r="K387" s="4" t="s">
        <v>50</v>
      </c>
    </row>
    <row r="388" spans="1:11" ht="15.75" customHeight="1">
      <c r="A388" s="327" t="s">
        <v>2</v>
      </c>
      <c r="B388" s="328"/>
      <c r="C388" s="329">
        <f>'proje ve personel bilgileri'!$B$2</f>
        <v>0</v>
      </c>
      <c r="D388" s="330"/>
      <c r="E388" s="330"/>
      <c r="F388" s="330"/>
      <c r="G388" s="330"/>
      <c r="H388" s="330"/>
      <c r="I388" s="330"/>
      <c r="J388" s="330"/>
      <c r="K388" s="331"/>
    </row>
    <row r="389" spans="1:11" ht="15.75" customHeight="1">
      <c r="A389" s="332" t="s">
        <v>3</v>
      </c>
      <c r="B389" s="333"/>
      <c r="C389" s="334">
        <f>'proje ve personel bilgileri'!$B$3</f>
        <v>0</v>
      </c>
      <c r="D389" s="335"/>
      <c r="E389" s="335"/>
      <c r="F389" s="335"/>
      <c r="G389" s="335"/>
      <c r="H389" s="335"/>
      <c r="I389" s="335"/>
      <c r="J389" s="335"/>
      <c r="K389" s="336"/>
    </row>
    <row r="390" spans="1:11" ht="15" customHeight="1">
      <c r="A390" s="313" t="s">
        <v>51</v>
      </c>
      <c r="B390" s="313" t="s">
        <v>9</v>
      </c>
      <c r="C390" s="313" t="s">
        <v>52</v>
      </c>
      <c r="D390" s="321" t="s">
        <v>53</v>
      </c>
      <c r="E390" s="314"/>
      <c r="F390" s="315"/>
      <c r="G390" s="313" t="s">
        <v>54</v>
      </c>
      <c r="H390" s="316" t="s">
        <v>55</v>
      </c>
      <c r="I390" s="316" t="s">
        <v>56</v>
      </c>
      <c r="J390" s="316" t="s">
        <v>57</v>
      </c>
      <c r="K390" s="310" t="s">
        <v>58</v>
      </c>
    </row>
    <row r="391" spans="1:11" ht="22.5" customHeight="1">
      <c r="A391" s="312"/>
      <c r="B391" s="312"/>
      <c r="C391" s="312"/>
      <c r="D391" s="322"/>
      <c r="E391" s="319" t="s">
        <v>59</v>
      </c>
      <c r="F391" s="320"/>
      <c r="G391" s="312"/>
      <c r="H391" s="317"/>
      <c r="I391" s="317"/>
      <c r="J391" s="317"/>
      <c r="K391" s="311"/>
    </row>
    <row r="392" spans="1:11" ht="60.75" customHeight="1">
      <c r="A392" s="312"/>
      <c r="B392" s="312"/>
      <c r="C392" s="312"/>
      <c r="D392" s="322"/>
      <c r="E392" s="5" t="s">
        <v>69</v>
      </c>
      <c r="F392" s="5" t="s">
        <v>61</v>
      </c>
      <c r="G392" s="312"/>
      <c r="H392" s="317"/>
      <c r="I392" s="318"/>
      <c r="J392" s="318"/>
      <c r="K392" s="312"/>
    </row>
    <row r="393" spans="1:11" ht="15.75" customHeight="1">
      <c r="A393" s="312"/>
      <c r="B393" s="312"/>
      <c r="C393" s="312"/>
      <c r="D393" s="322"/>
      <c r="E393" s="6" t="s">
        <v>62</v>
      </c>
      <c r="F393" s="6" t="s">
        <v>62</v>
      </c>
      <c r="G393" s="253" t="s">
        <v>62</v>
      </c>
      <c r="H393" s="253" t="s">
        <v>62</v>
      </c>
      <c r="I393" s="256" t="s">
        <v>62</v>
      </c>
      <c r="J393" s="6" t="s">
        <v>62</v>
      </c>
      <c r="K393" s="312"/>
    </row>
    <row r="394" spans="1:11" ht="15.75" customHeight="1">
      <c r="A394" s="1">
        <v>199</v>
      </c>
      <c r="B394" s="90" t="str">
        <f>IF('proje ve personel bilgileri'!A213&lt;&gt;0,('proje ve personel bilgileri'!A213)," ")</f>
        <v> </v>
      </c>
      <c r="C394" s="91"/>
      <c r="D394" s="92"/>
      <c r="E394" s="92"/>
      <c r="F394" s="92"/>
      <c r="G394" s="92"/>
      <c r="H394" s="92"/>
      <c r="I394" s="92"/>
      <c r="J394" s="92"/>
      <c r="K394" s="93">
        <f aca="true" t="shared" si="22" ref="K394:K411">IF(D394&lt;&gt;0,SUM(D394+E394+F394+G394-H394-I394-J394),0)</f>
        <v>0</v>
      </c>
    </row>
    <row r="395" spans="1:11" ht="15.75" customHeight="1">
      <c r="A395" s="2">
        <v>200</v>
      </c>
      <c r="B395" s="90" t="str">
        <f>IF('proje ve personel bilgileri'!A214&lt;&gt;0,('proje ve personel bilgileri'!A214)," ")</f>
        <v> </v>
      </c>
      <c r="C395" s="94"/>
      <c r="D395" s="255"/>
      <c r="E395" s="255"/>
      <c r="F395" s="255"/>
      <c r="G395" s="255"/>
      <c r="H395" s="255"/>
      <c r="I395" s="255"/>
      <c r="J395" s="255"/>
      <c r="K395" s="93">
        <f t="shared" si="22"/>
        <v>0</v>
      </c>
    </row>
    <row r="396" spans="1:11" ht="15.75" customHeight="1">
      <c r="A396" s="1">
        <v>201</v>
      </c>
      <c r="B396" s="90" t="str">
        <f>IF('proje ve personel bilgileri'!A215&lt;&gt;0,('proje ve personel bilgileri'!A215)," ")</f>
        <v> </v>
      </c>
      <c r="C396" s="94"/>
      <c r="D396" s="255"/>
      <c r="E396" s="255"/>
      <c r="F396" s="255"/>
      <c r="G396" s="255"/>
      <c r="H396" s="255"/>
      <c r="I396" s="255"/>
      <c r="J396" s="255"/>
      <c r="K396" s="93">
        <f t="shared" si="22"/>
        <v>0</v>
      </c>
    </row>
    <row r="397" spans="1:11" ht="15.75" customHeight="1">
      <c r="A397" s="2">
        <v>202</v>
      </c>
      <c r="B397" s="90" t="str">
        <f>IF('proje ve personel bilgileri'!A216&lt;&gt;0,('proje ve personel bilgileri'!A216)," ")</f>
        <v> </v>
      </c>
      <c r="C397" s="94"/>
      <c r="D397" s="255"/>
      <c r="E397" s="255"/>
      <c r="F397" s="255"/>
      <c r="G397" s="255"/>
      <c r="H397" s="255"/>
      <c r="I397" s="255"/>
      <c r="J397" s="255"/>
      <c r="K397" s="93">
        <f t="shared" si="22"/>
        <v>0</v>
      </c>
    </row>
    <row r="398" spans="1:11" ht="15.75" customHeight="1">
      <c r="A398" s="1">
        <v>203</v>
      </c>
      <c r="B398" s="90" t="str">
        <f>IF('proje ve personel bilgileri'!A217&lt;&gt;0,('proje ve personel bilgileri'!A217)," ")</f>
        <v> </v>
      </c>
      <c r="C398" s="94"/>
      <c r="D398" s="255"/>
      <c r="E398" s="255"/>
      <c r="F398" s="255"/>
      <c r="G398" s="255"/>
      <c r="H398" s="255"/>
      <c r="I398" s="255"/>
      <c r="J398" s="255"/>
      <c r="K398" s="93">
        <f t="shared" si="22"/>
        <v>0</v>
      </c>
    </row>
    <row r="399" spans="1:11" ht="15.75" customHeight="1">
      <c r="A399" s="2">
        <v>204</v>
      </c>
      <c r="B399" s="90" t="str">
        <f>IF('proje ve personel bilgileri'!A218&lt;&gt;0,('proje ve personel bilgileri'!A218)," ")</f>
        <v> </v>
      </c>
      <c r="C399" s="94"/>
      <c r="D399" s="255"/>
      <c r="E399" s="255"/>
      <c r="F399" s="255"/>
      <c r="G399" s="255"/>
      <c r="H399" s="255"/>
      <c r="I399" s="255"/>
      <c r="J399" s="255"/>
      <c r="K399" s="93">
        <f t="shared" si="22"/>
        <v>0</v>
      </c>
    </row>
    <row r="400" spans="1:11" ht="15.75" customHeight="1">
      <c r="A400" s="1">
        <v>205</v>
      </c>
      <c r="B400" s="90" t="str">
        <f>IF('proje ve personel bilgileri'!A219&lt;&gt;0,('proje ve personel bilgileri'!A219)," ")</f>
        <v> </v>
      </c>
      <c r="C400" s="94"/>
      <c r="D400" s="255"/>
      <c r="E400" s="255"/>
      <c r="F400" s="255"/>
      <c r="G400" s="255"/>
      <c r="H400" s="255"/>
      <c r="I400" s="255"/>
      <c r="J400" s="255"/>
      <c r="K400" s="93">
        <f t="shared" si="22"/>
        <v>0</v>
      </c>
    </row>
    <row r="401" spans="1:11" ht="15.75" customHeight="1">
      <c r="A401" s="2">
        <v>206</v>
      </c>
      <c r="B401" s="90" t="str">
        <f>IF('proje ve personel bilgileri'!A220&lt;&gt;0,('proje ve personel bilgileri'!A220)," ")</f>
        <v> </v>
      </c>
      <c r="C401" s="94"/>
      <c r="D401" s="255"/>
      <c r="E401" s="255"/>
      <c r="F401" s="255"/>
      <c r="G401" s="255"/>
      <c r="H401" s="255"/>
      <c r="I401" s="255"/>
      <c r="J401" s="255"/>
      <c r="K401" s="93">
        <f t="shared" si="22"/>
        <v>0</v>
      </c>
    </row>
    <row r="402" spans="1:11" ht="15.75" customHeight="1">
      <c r="A402" s="1">
        <v>207</v>
      </c>
      <c r="B402" s="90" t="str">
        <f>IF('proje ve personel bilgileri'!A221&lt;&gt;0,('proje ve personel bilgileri'!A221)," ")</f>
        <v> </v>
      </c>
      <c r="C402" s="94"/>
      <c r="D402" s="255"/>
      <c r="E402" s="255"/>
      <c r="F402" s="255"/>
      <c r="G402" s="255"/>
      <c r="H402" s="255"/>
      <c r="I402" s="255"/>
      <c r="J402" s="255"/>
      <c r="K402" s="93">
        <f t="shared" si="22"/>
        <v>0</v>
      </c>
    </row>
    <row r="403" spans="1:11" ht="15.75" customHeight="1">
      <c r="A403" s="2">
        <v>208</v>
      </c>
      <c r="B403" s="90" t="str">
        <f>IF('proje ve personel bilgileri'!A222&lt;&gt;0,('proje ve personel bilgileri'!A222)," ")</f>
        <v> </v>
      </c>
      <c r="C403" s="94"/>
      <c r="D403" s="255"/>
      <c r="E403" s="255"/>
      <c r="F403" s="255"/>
      <c r="G403" s="255"/>
      <c r="H403" s="255"/>
      <c r="I403" s="255"/>
      <c r="J403" s="255"/>
      <c r="K403" s="93">
        <f t="shared" si="22"/>
        <v>0</v>
      </c>
    </row>
    <row r="404" spans="1:11" ht="15.75" customHeight="1">
      <c r="A404" s="1">
        <v>209</v>
      </c>
      <c r="B404" s="90" t="str">
        <f>IF('proje ve personel bilgileri'!A223&lt;&gt;0,('proje ve personel bilgileri'!A223)," ")</f>
        <v> </v>
      </c>
      <c r="C404" s="94"/>
      <c r="D404" s="255"/>
      <c r="E404" s="255"/>
      <c r="F404" s="255"/>
      <c r="G404" s="255"/>
      <c r="H404" s="255"/>
      <c r="I404" s="255"/>
      <c r="J404" s="255"/>
      <c r="K404" s="93">
        <f t="shared" si="22"/>
        <v>0</v>
      </c>
    </row>
    <row r="405" spans="1:11" ht="15.75" customHeight="1">
      <c r="A405" s="2">
        <v>210</v>
      </c>
      <c r="B405" s="90" t="str">
        <f>IF('proje ve personel bilgileri'!A224&lt;&gt;0,('proje ve personel bilgileri'!A224)," ")</f>
        <v> </v>
      </c>
      <c r="C405" s="94"/>
      <c r="D405" s="255"/>
      <c r="E405" s="255"/>
      <c r="F405" s="255"/>
      <c r="G405" s="255"/>
      <c r="H405" s="255"/>
      <c r="I405" s="255"/>
      <c r="J405" s="255"/>
      <c r="K405" s="93">
        <f t="shared" si="22"/>
        <v>0</v>
      </c>
    </row>
    <row r="406" spans="1:11" ht="15.75" customHeight="1">
      <c r="A406" s="1">
        <v>211</v>
      </c>
      <c r="B406" s="90" t="str">
        <f>IF('proje ve personel bilgileri'!A225&lt;&gt;0,('proje ve personel bilgileri'!A225)," ")</f>
        <v> </v>
      </c>
      <c r="C406" s="94"/>
      <c r="D406" s="255"/>
      <c r="E406" s="255"/>
      <c r="F406" s="255"/>
      <c r="G406" s="255"/>
      <c r="H406" s="255"/>
      <c r="I406" s="255"/>
      <c r="J406" s="255"/>
      <c r="K406" s="93">
        <f t="shared" si="22"/>
        <v>0</v>
      </c>
    </row>
    <row r="407" spans="1:11" ht="15.75" customHeight="1">
      <c r="A407" s="2">
        <v>212</v>
      </c>
      <c r="B407" s="90" t="str">
        <f>IF('proje ve personel bilgileri'!A226&lt;&gt;0,('proje ve personel bilgileri'!A226)," ")</f>
        <v> </v>
      </c>
      <c r="C407" s="94"/>
      <c r="D407" s="255"/>
      <c r="E407" s="255"/>
      <c r="F407" s="255"/>
      <c r="G407" s="255"/>
      <c r="H407" s="255"/>
      <c r="I407" s="255"/>
      <c r="J407" s="255"/>
      <c r="K407" s="93">
        <f t="shared" si="22"/>
        <v>0</v>
      </c>
    </row>
    <row r="408" spans="1:11" ht="15.75" customHeight="1">
      <c r="A408" s="1">
        <v>213</v>
      </c>
      <c r="B408" s="90" t="str">
        <f>IF('proje ve personel bilgileri'!A227&lt;&gt;0,('proje ve personel bilgileri'!A227)," ")</f>
        <v> </v>
      </c>
      <c r="C408" s="94"/>
      <c r="D408" s="255"/>
      <c r="E408" s="255"/>
      <c r="F408" s="255"/>
      <c r="G408" s="255"/>
      <c r="H408" s="255"/>
      <c r="I408" s="255"/>
      <c r="J408" s="255"/>
      <c r="K408" s="93">
        <f t="shared" si="22"/>
        <v>0</v>
      </c>
    </row>
    <row r="409" spans="1:11" ht="15.75" customHeight="1">
      <c r="A409" s="2">
        <v>214</v>
      </c>
      <c r="B409" s="90" t="str">
        <f>IF('proje ve personel bilgileri'!A228&lt;&gt;0,('proje ve personel bilgileri'!A228)," ")</f>
        <v> </v>
      </c>
      <c r="C409" s="94"/>
      <c r="D409" s="255"/>
      <c r="E409" s="255"/>
      <c r="F409" s="255"/>
      <c r="G409" s="255"/>
      <c r="H409" s="255"/>
      <c r="I409" s="255"/>
      <c r="J409" s="255"/>
      <c r="K409" s="93">
        <f t="shared" si="22"/>
        <v>0</v>
      </c>
    </row>
    <row r="410" spans="1:11" ht="15.75" customHeight="1">
      <c r="A410" s="1">
        <v>215</v>
      </c>
      <c r="B410" s="90" t="str">
        <f>IF('proje ve personel bilgileri'!A229&lt;&gt;0,('proje ve personel bilgileri'!A229)," ")</f>
        <v> </v>
      </c>
      <c r="C410" s="94"/>
      <c r="D410" s="255"/>
      <c r="E410" s="255"/>
      <c r="F410" s="255"/>
      <c r="G410" s="255"/>
      <c r="H410" s="255"/>
      <c r="I410" s="255"/>
      <c r="J410" s="255"/>
      <c r="K410" s="93">
        <f t="shared" si="22"/>
        <v>0</v>
      </c>
    </row>
    <row r="411" spans="1:11" ht="15" customHeight="1">
      <c r="A411" s="2">
        <v>216</v>
      </c>
      <c r="B411" s="90" t="str">
        <f>IF('proje ve personel bilgileri'!A230&lt;&gt;0,('proje ve personel bilgileri'!A230)," ")</f>
        <v> </v>
      </c>
      <c r="C411" s="94"/>
      <c r="D411" s="255"/>
      <c r="E411" s="255"/>
      <c r="F411" s="255"/>
      <c r="G411" s="255"/>
      <c r="H411" s="255"/>
      <c r="I411" s="255"/>
      <c r="J411" s="255"/>
      <c r="K411" s="93">
        <f t="shared" si="22"/>
        <v>0</v>
      </c>
    </row>
    <row r="412" spans="1:11" ht="15.75" customHeight="1">
      <c r="A412" s="325" t="s">
        <v>63</v>
      </c>
      <c r="B412" s="326"/>
      <c r="C412" s="7" t="str">
        <f aca="true" t="shared" si="23" ref="C412:J412">IF($K$28&lt;&gt;0,SUM(C394:C411)," ")</f>
        <v> </v>
      </c>
      <c r="D412" s="8" t="str">
        <f t="shared" si="23"/>
        <v> </v>
      </c>
      <c r="E412" s="8" t="str">
        <f t="shared" si="23"/>
        <v> </v>
      </c>
      <c r="F412" s="8" t="str">
        <f t="shared" si="23"/>
        <v> </v>
      </c>
      <c r="G412" s="8" t="str">
        <f t="shared" si="23"/>
        <v> </v>
      </c>
      <c r="H412" s="8" t="str">
        <f t="shared" si="23"/>
        <v> </v>
      </c>
      <c r="I412" s="8" t="str">
        <f t="shared" si="23"/>
        <v> </v>
      </c>
      <c r="J412" s="8" t="str">
        <f t="shared" si="23"/>
        <v> </v>
      </c>
      <c r="K412" s="9">
        <f>SUM(K394:K411)+K377</f>
        <v>0</v>
      </c>
    </row>
    <row r="413" ht="15" customHeight="1">
      <c r="A413" s="259"/>
    </row>
    <row r="414" spans="1:11" ht="27" customHeight="1">
      <c r="A414" s="323" t="s">
        <v>64</v>
      </c>
      <c r="B414" s="323"/>
      <c r="C414" s="323"/>
      <c r="D414" s="323"/>
      <c r="E414" s="323"/>
      <c r="F414" s="323"/>
      <c r="G414" s="323"/>
      <c r="H414" s="323"/>
      <c r="I414" s="323"/>
      <c r="J414" s="323"/>
      <c r="K414" s="323"/>
    </row>
    <row r="415" ht="15" customHeight="1">
      <c r="A415" s="49"/>
    </row>
    <row r="416" ht="15" customHeight="1">
      <c r="A416" s="257" t="s">
        <v>65</v>
      </c>
    </row>
    <row r="417" spans="3:5" ht="15" customHeight="1">
      <c r="C417" s="257" t="s">
        <v>66</v>
      </c>
      <c r="E417" s="257" t="s">
        <v>67</v>
      </c>
    </row>
    <row r="420" spans="1:11" ht="15.75" customHeight="1">
      <c r="A420" s="324" t="s">
        <v>49</v>
      </c>
      <c r="B420" s="324"/>
      <c r="C420" s="324"/>
      <c r="D420" s="324"/>
      <c r="E420" s="324"/>
      <c r="F420" s="324"/>
      <c r="G420" s="324"/>
      <c r="H420" s="324"/>
      <c r="I420" s="324"/>
      <c r="J420" s="324"/>
      <c r="K420" s="324"/>
    </row>
    <row r="421" spans="1:11" ht="15" customHeight="1">
      <c r="A421" s="66"/>
      <c r="B421" s="66"/>
      <c r="C421" s="66"/>
      <c r="D421" s="66"/>
      <c r="E421" s="73" t="e">
        <f>'proje ve personel bilgileri'!#REF!</f>
        <v>#REF!</v>
      </c>
      <c r="F421" s="68" t="e">
        <f>IF('proje ve personel bilgileri'!#REF!=1,"/ Haziran ayına aittir.",(IF('proje ve personel bilgileri'!#REF!=2,"/ Aralık ayına aittir.",0)))</f>
        <v>#REF!</v>
      </c>
      <c r="H421" s="66"/>
      <c r="I421" s="66"/>
      <c r="J421" s="66"/>
      <c r="K421" s="66"/>
    </row>
    <row r="422" ht="18.75" customHeight="1">
      <c r="K422" s="4" t="s">
        <v>50</v>
      </c>
    </row>
    <row r="423" spans="1:11" ht="15.75" customHeight="1">
      <c r="A423" s="327" t="s">
        <v>2</v>
      </c>
      <c r="B423" s="328"/>
      <c r="C423" s="329">
        <f>'proje ve personel bilgileri'!$B$2</f>
        <v>0</v>
      </c>
      <c r="D423" s="330"/>
      <c r="E423" s="330"/>
      <c r="F423" s="330"/>
      <c r="G423" s="330"/>
      <c r="H423" s="330"/>
      <c r="I423" s="330"/>
      <c r="J423" s="330"/>
      <c r="K423" s="331"/>
    </row>
    <row r="424" spans="1:11" ht="15.75" customHeight="1">
      <c r="A424" s="332" t="s">
        <v>3</v>
      </c>
      <c r="B424" s="333"/>
      <c r="C424" s="334">
        <f>'proje ve personel bilgileri'!$B$3</f>
        <v>0</v>
      </c>
      <c r="D424" s="335"/>
      <c r="E424" s="335"/>
      <c r="F424" s="335"/>
      <c r="G424" s="335"/>
      <c r="H424" s="335"/>
      <c r="I424" s="335"/>
      <c r="J424" s="335"/>
      <c r="K424" s="336"/>
    </row>
    <row r="425" spans="1:11" ht="15" customHeight="1">
      <c r="A425" s="313" t="s">
        <v>51</v>
      </c>
      <c r="B425" s="313" t="s">
        <v>9</v>
      </c>
      <c r="C425" s="313" t="s">
        <v>52</v>
      </c>
      <c r="D425" s="321" t="s">
        <v>53</v>
      </c>
      <c r="E425" s="314"/>
      <c r="F425" s="315"/>
      <c r="G425" s="313" t="s">
        <v>54</v>
      </c>
      <c r="H425" s="316" t="s">
        <v>55</v>
      </c>
      <c r="I425" s="316" t="s">
        <v>56</v>
      </c>
      <c r="J425" s="316" t="s">
        <v>57</v>
      </c>
      <c r="K425" s="310" t="s">
        <v>58</v>
      </c>
    </row>
    <row r="426" spans="1:11" ht="21.75" customHeight="1">
      <c r="A426" s="312"/>
      <c r="B426" s="312"/>
      <c r="C426" s="312"/>
      <c r="D426" s="322"/>
      <c r="E426" s="319" t="s">
        <v>59</v>
      </c>
      <c r="F426" s="320"/>
      <c r="G426" s="312"/>
      <c r="H426" s="317"/>
      <c r="I426" s="317"/>
      <c r="J426" s="317"/>
      <c r="K426" s="311"/>
    </row>
    <row r="427" spans="1:11" ht="60.75" customHeight="1">
      <c r="A427" s="312"/>
      <c r="B427" s="312"/>
      <c r="C427" s="312"/>
      <c r="D427" s="322"/>
      <c r="E427" s="5" t="s">
        <v>69</v>
      </c>
      <c r="F427" s="5" t="s">
        <v>61</v>
      </c>
      <c r="G427" s="312"/>
      <c r="H427" s="317"/>
      <c r="I427" s="318"/>
      <c r="J427" s="318"/>
      <c r="K427" s="312"/>
    </row>
    <row r="428" spans="1:11" ht="15.75" customHeight="1">
      <c r="A428" s="312"/>
      <c r="B428" s="312"/>
      <c r="C428" s="312"/>
      <c r="D428" s="322"/>
      <c r="E428" s="6" t="s">
        <v>62</v>
      </c>
      <c r="F428" s="6" t="s">
        <v>62</v>
      </c>
      <c r="G428" s="253" t="s">
        <v>62</v>
      </c>
      <c r="H428" s="253" t="s">
        <v>62</v>
      </c>
      <c r="I428" s="256" t="s">
        <v>62</v>
      </c>
      <c r="J428" s="6" t="s">
        <v>62</v>
      </c>
      <c r="K428" s="312"/>
    </row>
    <row r="429" spans="1:11" ht="15.75" customHeight="1">
      <c r="A429" s="1">
        <v>217</v>
      </c>
      <c r="B429" s="90" t="str">
        <f>IF('proje ve personel bilgileri'!A231&lt;&gt;0,('proje ve personel bilgileri'!A231)," ")</f>
        <v> </v>
      </c>
      <c r="C429" s="91"/>
      <c r="D429" s="92"/>
      <c r="E429" s="92"/>
      <c r="F429" s="92"/>
      <c r="G429" s="92"/>
      <c r="H429" s="92"/>
      <c r="I429" s="92"/>
      <c r="J429" s="92"/>
      <c r="K429" s="93">
        <f aca="true" t="shared" si="24" ref="K429:K446">IF(D429&lt;&gt;0,SUM(D429+E429+F429+G429-H429-I429-J429),0)</f>
        <v>0</v>
      </c>
    </row>
    <row r="430" spans="1:11" ht="15.75" customHeight="1">
      <c r="A430" s="2">
        <v>218</v>
      </c>
      <c r="B430" s="90" t="str">
        <f>IF('proje ve personel bilgileri'!A232&lt;&gt;0,('proje ve personel bilgileri'!A232)," ")</f>
        <v> </v>
      </c>
      <c r="C430" s="94"/>
      <c r="D430" s="255"/>
      <c r="E430" s="255"/>
      <c r="F430" s="255"/>
      <c r="G430" s="255"/>
      <c r="H430" s="255"/>
      <c r="I430" s="255"/>
      <c r="J430" s="255"/>
      <c r="K430" s="93">
        <f t="shared" si="24"/>
        <v>0</v>
      </c>
    </row>
    <row r="431" spans="1:11" ht="15.75" customHeight="1">
      <c r="A431" s="1">
        <v>219</v>
      </c>
      <c r="B431" s="90" t="str">
        <f>IF('proje ve personel bilgileri'!A233&lt;&gt;0,('proje ve personel bilgileri'!A233)," ")</f>
        <v> </v>
      </c>
      <c r="C431" s="94"/>
      <c r="D431" s="255"/>
      <c r="E431" s="255"/>
      <c r="F431" s="255"/>
      <c r="G431" s="255"/>
      <c r="H431" s="255"/>
      <c r="I431" s="255"/>
      <c r="J431" s="255"/>
      <c r="K431" s="93">
        <f t="shared" si="24"/>
        <v>0</v>
      </c>
    </row>
    <row r="432" spans="1:11" ht="15.75" customHeight="1">
      <c r="A432" s="2">
        <v>220</v>
      </c>
      <c r="B432" s="90" t="str">
        <f>IF('proje ve personel bilgileri'!A234&lt;&gt;0,('proje ve personel bilgileri'!A234)," ")</f>
        <v> </v>
      </c>
      <c r="C432" s="94"/>
      <c r="D432" s="255"/>
      <c r="E432" s="255"/>
      <c r="F432" s="255"/>
      <c r="G432" s="255"/>
      <c r="H432" s="255"/>
      <c r="I432" s="255"/>
      <c r="J432" s="255"/>
      <c r="K432" s="93">
        <f t="shared" si="24"/>
        <v>0</v>
      </c>
    </row>
    <row r="433" spans="1:11" ht="15.75" customHeight="1">
      <c r="A433" s="1">
        <v>221</v>
      </c>
      <c r="B433" s="90" t="str">
        <f>IF('proje ve personel bilgileri'!A235&lt;&gt;0,('proje ve personel bilgileri'!A235)," ")</f>
        <v> </v>
      </c>
      <c r="C433" s="94"/>
      <c r="D433" s="255"/>
      <c r="E433" s="255"/>
      <c r="F433" s="255"/>
      <c r="G433" s="255"/>
      <c r="H433" s="255"/>
      <c r="I433" s="255"/>
      <c r="J433" s="255"/>
      <c r="K433" s="93">
        <f t="shared" si="24"/>
        <v>0</v>
      </c>
    </row>
    <row r="434" spans="1:11" ht="15.75" customHeight="1">
      <c r="A434" s="2">
        <v>222</v>
      </c>
      <c r="B434" s="90" t="str">
        <f>IF('proje ve personel bilgileri'!A236&lt;&gt;0,('proje ve personel bilgileri'!A236)," ")</f>
        <v> </v>
      </c>
      <c r="C434" s="94"/>
      <c r="D434" s="255"/>
      <c r="E434" s="255"/>
      <c r="F434" s="255"/>
      <c r="G434" s="255"/>
      <c r="H434" s="255"/>
      <c r="I434" s="255"/>
      <c r="J434" s="255"/>
      <c r="K434" s="93">
        <f t="shared" si="24"/>
        <v>0</v>
      </c>
    </row>
    <row r="435" spans="1:11" ht="15.75" customHeight="1">
      <c r="A435" s="1">
        <v>223</v>
      </c>
      <c r="B435" s="90" t="str">
        <f>IF('proje ve personel bilgileri'!A237&lt;&gt;0,('proje ve personel bilgileri'!A237)," ")</f>
        <v> </v>
      </c>
      <c r="C435" s="94"/>
      <c r="D435" s="255"/>
      <c r="E435" s="255"/>
      <c r="F435" s="255"/>
      <c r="G435" s="255"/>
      <c r="H435" s="255"/>
      <c r="I435" s="255"/>
      <c r="J435" s="255"/>
      <c r="K435" s="93">
        <f t="shared" si="24"/>
        <v>0</v>
      </c>
    </row>
    <row r="436" spans="1:11" ht="15.75" customHeight="1">
      <c r="A436" s="2">
        <v>224</v>
      </c>
      <c r="B436" s="90" t="str">
        <f>IF('proje ve personel bilgileri'!A238&lt;&gt;0,('proje ve personel bilgileri'!A238)," ")</f>
        <v> </v>
      </c>
      <c r="C436" s="94"/>
      <c r="D436" s="255"/>
      <c r="E436" s="255"/>
      <c r="F436" s="255"/>
      <c r="G436" s="255"/>
      <c r="H436" s="255"/>
      <c r="I436" s="255"/>
      <c r="J436" s="255"/>
      <c r="K436" s="93">
        <f t="shared" si="24"/>
        <v>0</v>
      </c>
    </row>
    <row r="437" spans="1:11" ht="15.75" customHeight="1">
      <c r="A437" s="1">
        <v>225</v>
      </c>
      <c r="B437" s="90" t="str">
        <f>IF('proje ve personel bilgileri'!A239&lt;&gt;0,('proje ve personel bilgileri'!A239)," ")</f>
        <v> </v>
      </c>
      <c r="C437" s="94"/>
      <c r="D437" s="255"/>
      <c r="E437" s="255"/>
      <c r="F437" s="255"/>
      <c r="G437" s="255"/>
      <c r="H437" s="255"/>
      <c r="I437" s="255"/>
      <c r="J437" s="255"/>
      <c r="K437" s="93">
        <f t="shared" si="24"/>
        <v>0</v>
      </c>
    </row>
    <row r="438" spans="1:11" ht="15.75" customHeight="1">
      <c r="A438" s="2">
        <v>226</v>
      </c>
      <c r="B438" s="90" t="str">
        <f>IF('proje ve personel bilgileri'!A240&lt;&gt;0,('proje ve personel bilgileri'!A240)," ")</f>
        <v> </v>
      </c>
      <c r="C438" s="94"/>
      <c r="D438" s="255"/>
      <c r="E438" s="255"/>
      <c r="F438" s="255"/>
      <c r="G438" s="255"/>
      <c r="H438" s="255"/>
      <c r="I438" s="255"/>
      <c r="J438" s="255"/>
      <c r="K438" s="93">
        <f t="shared" si="24"/>
        <v>0</v>
      </c>
    </row>
    <row r="439" spans="1:11" ht="15.75" customHeight="1">
      <c r="A439" s="1">
        <v>227</v>
      </c>
      <c r="B439" s="90" t="str">
        <f>IF('proje ve personel bilgileri'!A241&lt;&gt;0,('proje ve personel bilgileri'!A241)," ")</f>
        <v> </v>
      </c>
      <c r="C439" s="94"/>
      <c r="D439" s="255"/>
      <c r="E439" s="255"/>
      <c r="F439" s="255"/>
      <c r="G439" s="255"/>
      <c r="H439" s="255"/>
      <c r="I439" s="255"/>
      <c r="J439" s="255"/>
      <c r="K439" s="93">
        <f t="shared" si="24"/>
        <v>0</v>
      </c>
    </row>
    <row r="440" spans="1:11" ht="15.75" customHeight="1">
      <c r="A440" s="2">
        <v>228</v>
      </c>
      <c r="B440" s="90" t="str">
        <f>IF('proje ve personel bilgileri'!A242&lt;&gt;0,('proje ve personel bilgileri'!A242)," ")</f>
        <v> </v>
      </c>
      <c r="C440" s="94"/>
      <c r="D440" s="255"/>
      <c r="E440" s="255"/>
      <c r="F440" s="255"/>
      <c r="G440" s="255"/>
      <c r="H440" s="255"/>
      <c r="I440" s="255"/>
      <c r="J440" s="255"/>
      <c r="K440" s="93">
        <f t="shared" si="24"/>
        <v>0</v>
      </c>
    </row>
    <row r="441" spans="1:11" ht="15.75" customHeight="1">
      <c r="A441" s="1">
        <v>229</v>
      </c>
      <c r="B441" s="90" t="str">
        <f>IF('proje ve personel bilgileri'!A243&lt;&gt;0,('proje ve personel bilgileri'!A243)," ")</f>
        <v> </v>
      </c>
      <c r="C441" s="94"/>
      <c r="D441" s="255"/>
      <c r="E441" s="255"/>
      <c r="F441" s="255"/>
      <c r="G441" s="255"/>
      <c r="H441" s="255"/>
      <c r="I441" s="255"/>
      <c r="J441" s="255"/>
      <c r="K441" s="93">
        <f t="shared" si="24"/>
        <v>0</v>
      </c>
    </row>
    <row r="442" spans="1:11" ht="15.75" customHeight="1">
      <c r="A442" s="2">
        <v>230</v>
      </c>
      <c r="B442" s="90" t="str">
        <f>IF('proje ve personel bilgileri'!A244&lt;&gt;0,('proje ve personel bilgileri'!A244)," ")</f>
        <v> </v>
      </c>
      <c r="C442" s="94"/>
      <c r="D442" s="255"/>
      <c r="E442" s="255"/>
      <c r="F442" s="255"/>
      <c r="G442" s="255"/>
      <c r="H442" s="255"/>
      <c r="I442" s="255"/>
      <c r="J442" s="255"/>
      <c r="K442" s="93">
        <f t="shared" si="24"/>
        <v>0</v>
      </c>
    </row>
    <row r="443" spans="1:11" ht="15.75" customHeight="1">
      <c r="A443" s="1">
        <v>231</v>
      </c>
      <c r="B443" s="90" t="str">
        <f>IF('proje ve personel bilgileri'!A245&lt;&gt;0,('proje ve personel bilgileri'!A245)," ")</f>
        <v> </v>
      </c>
      <c r="C443" s="94"/>
      <c r="D443" s="255"/>
      <c r="E443" s="255"/>
      <c r="F443" s="255"/>
      <c r="G443" s="255"/>
      <c r="H443" s="255"/>
      <c r="I443" s="255"/>
      <c r="J443" s="255"/>
      <c r="K443" s="93">
        <f t="shared" si="24"/>
        <v>0</v>
      </c>
    </row>
    <row r="444" spans="1:11" ht="15.75" customHeight="1">
      <c r="A444" s="2">
        <v>232</v>
      </c>
      <c r="B444" s="90" t="str">
        <f>IF('proje ve personel bilgileri'!A246&lt;&gt;0,('proje ve personel bilgileri'!A246)," ")</f>
        <v> </v>
      </c>
      <c r="C444" s="94"/>
      <c r="D444" s="255"/>
      <c r="E444" s="255"/>
      <c r="F444" s="255"/>
      <c r="G444" s="255"/>
      <c r="H444" s="255"/>
      <c r="I444" s="255"/>
      <c r="J444" s="255"/>
      <c r="K444" s="93">
        <f t="shared" si="24"/>
        <v>0</v>
      </c>
    </row>
    <row r="445" spans="1:11" ht="15.75" customHeight="1">
      <c r="A445" s="1">
        <v>233</v>
      </c>
      <c r="B445" s="90" t="str">
        <f>IF('proje ve personel bilgileri'!A247&lt;&gt;0,('proje ve personel bilgileri'!A247)," ")</f>
        <v> </v>
      </c>
      <c r="C445" s="94"/>
      <c r="D445" s="255"/>
      <c r="E445" s="255"/>
      <c r="F445" s="255"/>
      <c r="G445" s="255"/>
      <c r="H445" s="255"/>
      <c r="I445" s="255"/>
      <c r="J445" s="255"/>
      <c r="K445" s="93">
        <f t="shared" si="24"/>
        <v>0</v>
      </c>
    </row>
    <row r="446" spans="1:11" ht="15" customHeight="1">
      <c r="A446" s="2">
        <v>234</v>
      </c>
      <c r="B446" s="90" t="str">
        <f>IF('proje ve personel bilgileri'!A248&lt;&gt;0,('proje ve personel bilgileri'!A248)," ")</f>
        <v> </v>
      </c>
      <c r="C446" s="94"/>
      <c r="D446" s="255"/>
      <c r="E446" s="255"/>
      <c r="F446" s="255"/>
      <c r="G446" s="255"/>
      <c r="H446" s="255"/>
      <c r="I446" s="255"/>
      <c r="J446" s="255"/>
      <c r="K446" s="93">
        <f t="shared" si="24"/>
        <v>0</v>
      </c>
    </row>
    <row r="447" spans="1:11" ht="15.75" customHeight="1">
      <c r="A447" s="325" t="s">
        <v>63</v>
      </c>
      <c r="B447" s="326"/>
      <c r="C447" s="7" t="str">
        <f aca="true" t="shared" si="25" ref="C447:J447">IF($K$28&lt;&gt;0,SUM(C429:C446)," ")</f>
        <v> </v>
      </c>
      <c r="D447" s="8" t="str">
        <f t="shared" si="25"/>
        <v> </v>
      </c>
      <c r="E447" s="8" t="str">
        <f t="shared" si="25"/>
        <v> </v>
      </c>
      <c r="F447" s="8" t="str">
        <f t="shared" si="25"/>
        <v> </v>
      </c>
      <c r="G447" s="8" t="str">
        <f t="shared" si="25"/>
        <v> </v>
      </c>
      <c r="H447" s="8" t="str">
        <f t="shared" si="25"/>
        <v> </v>
      </c>
      <c r="I447" s="8" t="str">
        <f t="shared" si="25"/>
        <v> </v>
      </c>
      <c r="J447" s="8" t="str">
        <f t="shared" si="25"/>
        <v> </v>
      </c>
      <c r="K447" s="9">
        <f>SUM(K429:K446)+K412</f>
        <v>0</v>
      </c>
    </row>
    <row r="448" ht="15" customHeight="1">
      <c r="A448" s="259"/>
    </row>
    <row r="449" spans="1:11" ht="24.75" customHeight="1">
      <c r="A449" s="323" t="s">
        <v>64</v>
      </c>
      <c r="B449" s="323"/>
      <c r="C449" s="323"/>
      <c r="D449" s="323"/>
      <c r="E449" s="323"/>
      <c r="F449" s="323"/>
      <c r="G449" s="323"/>
      <c r="H449" s="323"/>
      <c r="I449" s="323"/>
      <c r="J449" s="323"/>
      <c r="K449" s="323"/>
    </row>
    <row r="450" ht="15" customHeight="1">
      <c r="A450" s="49"/>
    </row>
    <row r="451" ht="15" customHeight="1">
      <c r="A451" s="257" t="s">
        <v>65</v>
      </c>
    </row>
    <row r="452" spans="3:5" ht="15" customHeight="1">
      <c r="C452" s="257" t="s">
        <v>66</v>
      </c>
      <c r="E452" s="257" t="s">
        <v>67</v>
      </c>
    </row>
    <row r="455" spans="1:11" ht="15.75" customHeight="1">
      <c r="A455" s="324" t="s">
        <v>49</v>
      </c>
      <c r="B455" s="324"/>
      <c r="C455" s="324"/>
      <c r="D455" s="324"/>
      <c r="E455" s="324"/>
      <c r="F455" s="324"/>
      <c r="G455" s="324"/>
      <c r="H455" s="324"/>
      <c r="I455" s="324"/>
      <c r="J455" s="324"/>
      <c r="K455" s="324"/>
    </row>
    <row r="456" spans="1:11" ht="15" customHeight="1">
      <c r="A456" s="66"/>
      <c r="B456" s="66"/>
      <c r="C456" s="66"/>
      <c r="D456" s="66"/>
      <c r="E456" s="73" t="e">
        <f>'proje ve personel bilgileri'!#REF!</f>
        <v>#REF!</v>
      </c>
      <c r="F456" s="68" t="e">
        <f>IF('proje ve personel bilgileri'!#REF!=1,"/ Haziran ayına aittir.",(IF('proje ve personel bilgileri'!#REF!=2,"/ Aralık ayına aittir.",0)))</f>
        <v>#REF!</v>
      </c>
      <c r="H456" s="66"/>
      <c r="I456" s="66"/>
      <c r="J456" s="66"/>
      <c r="K456" s="66"/>
    </row>
    <row r="457" ht="18.75" customHeight="1">
      <c r="K457" s="4" t="s">
        <v>50</v>
      </c>
    </row>
    <row r="458" spans="1:11" ht="15.75" customHeight="1">
      <c r="A458" s="327" t="s">
        <v>2</v>
      </c>
      <c r="B458" s="328"/>
      <c r="C458" s="329">
        <f>'proje ve personel bilgileri'!$B$2</f>
        <v>0</v>
      </c>
      <c r="D458" s="330"/>
      <c r="E458" s="330"/>
      <c r="F458" s="330"/>
      <c r="G458" s="330"/>
      <c r="H458" s="330"/>
      <c r="I458" s="330"/>
      <c r="J458" s="330"/>
      <c r="K458" s="331"/>
    </row>
    <row r="459" spans="1:11" ht="15.75" customHeight="1">
      <c r="A459" s="332" t="s">
        <v>3</v>
      </c>
      <c r="B459" s="333"/>
      <c r="C459" s="334">
        <f>'proje ve personel bilgileri'!$B$3</f>
        <v>0</v>
      </c>
      <c r="D459" s="335"/>
      <c r="E459" s="335"/>
      <c r="F459" s="335"/>
      <c r="G459" s="335"/>
      <c r="H459" s="335"/>
      <c r="I459" s="335"/>
      <c r="J459" s="335"/>
      <c r="K459" s="336"/>
    </row>
    <row r="460" spans="1:11" ht="15" customHeight="1">
      <c r="A460" s="313" t="s">
        <v>51</v>
      </c>
      <c r="B460" s="313" t="s">
        <v>9</v>
      </c>
      <c r="C460" s="313" t="s">
        <v>52</v>
      </c>
      <c r="D460" s="321" t="s">
        <v>53</v>
      </c>
      <c r="E460" s="314"/>
      <c r="F460" s="315"/>
      <c r="G460" s="313" t="s">
        <v>54</v>
      </c>
      <c r="H460" s="316" t="s">
        <v>55</v>
      </c>
      <c r="I460" s="316" t="s">
        <v>56</v>
      </c>
      <c r="J460" s="316" t="s">
        <v>57</v>
      </c>
      <c r="K460" s="310" t="s">
        <v>58</v>
      </c>
    </row>
    <row r="461" spans="1:11" ht="22.5" customHeight="1">
      <c r="A461" s="312"/>
      <c r="B461" s="312"/>
      <c r="C461" s="312"/>
      <c r="D461" s="322"/>
      <c r="E461" s="319" t="s">
        <v>59</v>
      </c>
      <c r="F461" s="320"/>
      <c r="G461" s="312"/>
      <c r="H461" s="317"/>
      <c r="I461" s="317"/>
      <c r="J461" s="317"/>
      <c r="K461" s="311"/>
    </row>
    <row r="462" spans="1:11" ht="60.75" customHeight="1">
      <c r="A462" s="312"/>
      <c r="B462" s="312"/>
      <c r="C462" s="312"/>
      <c r="D462" s="322"/>
      <c r="E462" s="5" t="s">
        <v>69</v>
      </c>
      <c r="F462" s="5" t="s">
        <v>61</v>
      </c>
      <c r="G462" s="312"/>
      <c r="H462" s="317"/>
      <c r="I462" s="318"/>
      <c r="J462" s="318"/>
      <c r="K462" s="312"/>
    </row>
    <row r="463" spans="1:11" ht="15.75" customHeight="1">
      <c r="A463" s="312"/>
      <c r="B463" s="312"/>
      <c r="C463" s="312"/>
      <c r="D463" s="322"/>
      <c r="E463" s="6" t="s">
        <v>62</v>
      </c>
      <c r="F463" s="6" t="s">
        <v>62</v>
      </c>
      <c r="G463" s="253" t="s">
        <v>62</v>
      </c>
      <c r="H463" s="253" t="s">
        <v>62</v>
      </c>
      <c r="I463" s="256" t="s">
        <v>62</v>
      </c>
      <c r="J463" s="6" t="s">
        <v>62</v>
      </c>
      <c r="K463" s="312"/>
    </row>
    <row r="464" spans="1:11" ht="15.75" customHeight="1">
      <c r="A464" s="1">
        <v>235</v>
      </c>
      <c r="B464" s="90" t="str">
        <f>IF('proje ve personel bilgileri'!A249&lt;&gt;0,('proje ve personel bilgileri'!A249)," ")</f>
        <v> </v>
      </c>
      <c r="C464" s="91"/>
      <c r="D464" s="92"/>
      <c r="E464" s="92"/>
      <c r="F464" s="92"/>
      <c r="G464" s="92"/>
      <c r="H464" s="92"/>
      <c r="I464" s="92"/>
      <c r="J464" s="92"/>
      <c r="K464" s="93">
        <f aca="true" t="shared" si="26" ref="K464:K481">IF(D464&lt;&gt;0,SUM(D464+E464+F464+G464-H464-I464-J464),0)</f>
        <v>0</v>
      </c>
    </row>
    <row r="465" spans="1:11" ht="15.75" customHeight="1">
      <c r="A465" s="2">
        <v>236</v>
      </c>
      <c r="B465" s="90" t="str">
        <f>IF('proje ve personel bilgileri'!A250&lt;&gt;0,('proje ve personel bilgileri'!A250)," ")</f>
        <v> </v>
      </c>
      <c r="C465" s="94"/>
      <c r="D465" s="255"/>
      <c r="E465" s="255"/>
      <c r="F465" s="255"/>
      <c r="G465" s="255"/>
      <c r="H465" s="255"/>
      <c r="I465" s="255"/>
      <c r="J465" s="255"/>
      <c r="K465" s="93">
        <f t="shared" si="26"/>
        <v>0</v>
      </c>
    </row>
    <row r="466" spans="1:11" ht="15.75" customHeight="1">
      <c r="A466" s="1">
        <v>237</v>
      </c>
      <c r="B466" s="90" t="str">
        <f>IF('proje ve personel bilgileri'!A251&lt;&gt;0,('proje ve personel bilgileri'!A251)," ")</f>
        <v> </v>
      </c>
      <c r="C466" s="94"/>
      <c r="D466" s="255"/>
      <c r="E466" s="255"/>
      <c r="F466" s="255"/>
      <c r="G466" s="255"/>
      <c r="H466" s="255"/>
      <c r="I466" s="255"/>
      <c r="J466" s="255"/>
      <c r="K466" s="93">
        <f t="shared" si="26"/>
        <v>0</v>
      </c>
    </row>
    <row r="467" spans="1:11" ht="15.75" customHeight="1">
      <c r="A467" s="2">
        <v>238</v>
      </c>
      <c r="B467" s="90" t="str">
        <f>IF('proje ve personel bilgileri'!A252&lt;&gt;0,('proje ve personel bilgileri'!A252)," ")</f>
        <v> </v>
      </c>
      <c r="C467" s="94"/>
      <c r="D467" s="255"/>
      <c r="E467" s="255"/>
      <c r="F467" s="255"/>
      <c r="G467" s="255"/>
      <c r="H467" s="255"/>
      <c r="I467" s="255"/>
      <c r="J467" s="255"/>
      <c r="K467" s="93">
        <f t="shared" si="26"/>
        <v>0</v>
      </c>
    </row>
    <row r="468" spans="1:11" ht="15.75" customHeight="1">
      <c r="A468" s="1">
        <v>239</v>
      </c>
      <c r="B468" s="90" t="str">
        <f>IF('proje ve personel bilgileri'!A253&lt;&gt;0,('proje ve personel bilgileri'!A253)," ")</f>
        <v> </v>
      </c>
      <c r="C468" s="94"/>
      <c r="D468" s="255"/>
      <c r="E468" s="255"/>
      <c r="F468" s="255"/>
      <c r="G468" s="255"/>
      <c r="H468" s="255"/>
      <c r="I468" s="255"/>
      <c r="J468" s="255"/>
      <c r="K468" s="93">
        <f t="shared" si="26"/>
        <v>0</v>
      </c>
    </row>
    <row r="469" spans="1:11" ht="15.75" customHeight="1">
      <c r="A469" s="2">
        <v>240</v>
      </c>
      <c r="B469" s="90" t="str">
        <f>IF('proje ve personel bilgileri'!A254&lt;&gt;0,('proje ve personel bilgileri'!A254)," ")</f>
        <v> </v>
      </c>
      <c r="C469" s="94"/>
      <c r="D469" s="255"/>
      <c r="E469" s="255"/>
      <c r="F469" s="255"/>
      <c r="G469" s="255"/>
      <c r="H469" s="255"/>
      <c r="I469" s="255"/>
      <c r="J469" s="255"/>
      <c r="K469" s="93">
        <f t="shared" si="26"/>
        <v>0</v>
      </c>
    </row>
    <row r="470" spans="1:11" ht="15.75" customHeight="1">
      <c r="A470" s="1">
        <v>241</v>
      </c>
      <c r="B470" s="90" t="str">
        <f>IF('proje ve personel bilgileri'!A255&lt;&gt;0,('proje ve personel bilgileri'!A255)," ")</f>
        <v> </v>
      </c>
      <c r="C470" s="94"/>
      <c r="D470" s="255"/>
      <c r="E470" s="255"/>
      <c r="F470" s="255"/>
      <c r="G470" s="255"/>
      <c r="H470" s="255"/>
      <c r="I470" s="255"/>
      <c r="J470" s="255"/>
      <c r="K470" s="93">
        <f t="shared" si="26"/>
        <v>0</v>
      </c>
    </row>
    <row r="471" spans="1:11" ht="15.75" customHeight="1">
      <c r="A471" s="2">
        <v>242</v>
      </c>
      <c r="B471" s="90" t="str">
        <f>IF('proje ve personel bilgileri'!A256&lt;&gt;0,('proje ve personel bilgileri'!A256)," ")</f>
        <v> </v>
      </c>
      <c r="C471" s="94"/>
      <c r="D471" s="255"/>
      <c r="E471" s="255"/>
      <c r="F471" s="255"/>
      <c r="G471" s="255"/>
      <c r="H471" s="255"/>
      <c r="I471" s="255"/>
      <c r="J471" s="255"/>
      <c r="K471" s="93">
        <f t="shared" si="26"/>
        <v>0</v>
      </c>
    </row>
    <row r="472" spans="1:11" ht="15.75" customHeight="1">
      <c r="A472" s="1">
        <v>243</v>
      </c>
      <c r="B472" s="90" t="str">
        <f>IF('proje ve personel bilgileri'!A257&lt;&gt;0,('proje ve personel bilgileri'!A257)," ")</f>
        <v> </v>
      </c>
      <c r="C472" s="94"/>
      <c r="D472" s="255"/>
      <c r="E472" s="255"/>
      <c r="F472" s="255"/>
      <c r="G472" s="255"/>
      <c r="H472" s="255"/>
      <c r="I472" s="255"/>
      <c r="J472" s="255"/>
      <c r="K472" s="93">
        <f t="shared" si="26"/>
        <v>0</v>
      </c>
    </row>
    <row r="473" spans="1:11" ht="15.75" customHeight="1">
      <c r="A473" s="2">
        <v>244</v>
      </c>
      <c r="B473" s="90" t="str">
        <f>IF('proje ve personel bilgileri'!A258&lt;&gt;0,('proje ve personel bilgileri'!A258)," ")</f>
        <v> </v>
      </c>
      <c r="C473" s="94"/>
      <c r="D473" s="255"/>
      <c r="E473" s="255"/>
      <c r="F473" s="255"/>
      <c r="G473" s="255"/>
      <c r="H473" s="255"/>
      <c r="I473" s="255"/>
      <c r="J473" s="255"/>
      <c r="K473" s="93">
        <f t="shared" si="26"/>
        <v>0</v>
      </c>
    </row>
    <row r="474" spans="1:11" ht="15.75" customHeight="1">
      <c r="A474" s="1">
        <v>245</v>
      </c>
      <c r="B474" s="90" t="str">
        <f>IF('proje ve personel bilgileri'!A259&lt;&gt;0,('proje ve personel bilgileri'!A259)," ")</f>
        <v> </v>
      </c>
      <c r="C474" s="94"/>
      <c r="D474" s="255"/>
      <c r="E474" s="255"/>
      <c r="F474" s="255"/>
      <c r="G474" s="255"/>
      <c r="H474" s="255"/>
      <c r="I474" s="255"/>
      <c r="J474" s="255"/>
      <c r="K474" s="93">
        <f t="shared" si="26"/>
        <v>0</v>
      </c>
    </row>
    <row r="475" spans="1:11" ht="15.75" customHeight="1">
      <c r="A475" s="2">
        <v>246</v>
      </c>
      <c r="B475" s="90" t="str">
        <f>IF('proje ve personel bilgileri'!A260&lt;&gt;0,('proje ve personel bilgileri'!A260)," ")</f>
        <v> </v>
      </c>
      <c r="C475" s="94"/>
      <c r="D475" s="255"/>
      <c r="E475" s="255"/>
      <c r="F475" s="255"/>
      <c r="G475" s="255"/>
      <c r="H475" s="255"/>
      <c r="I475" s="255"/>
      <c r="J475" s="255"/>
      <c r="K475" s="93">
        <f t="shared" si="26"/>
        <v>0</v>
      </c>
    </row>
    <row r="476" spans="1:11" ht="15.75" customHeight="1">
      <c r="A476" s="1">
        <v>247</v>
      </c>
      <c r="B476" s="90" t="str">
        <f>IF('proje ve personel bilgileri'!A261&lt;&gt;0,('proje ve personel bilgileri'!A261)," ")</f>
        <v> </v>
      </c>
      <c r="C476" s="94"/>
      <c r="D476" s="255"/>
      <c r="E476" s="255"/>
      <c r="F476" s="255"/>
      <c r="G476" s="255"/>
      <c r="H476" s="255"/>
      <c r="I476" s="255"/>
      <c r="J476" s="255"/>
      <c r="K476" s="93">
        <f t="shared" si="26"/>
        <v>0</v>
      </c>
    </row>
    <row r="477" spans="1:11" ht="15.75" customHeight="1">
      <c r="A477" s="2">
        <v>248</v>
      </c>
      <c r="B477" s="90" t="str">
        <f>IF('proje ve personel bilgileri'!A262&lt;&gt;0,('proje ve personel bilgileri'!A262)," ")</f>
        <v> </v>
      </c>
      <c r="C477" s="94"/>
      <c r="D477" s="255"/>
      <c r="E477" s="255"/>
      <c r="F477" s="255"/>
      <c r="G477" s="255"/>
      <c r="H477" s="255"/>
      <c r="I477" s="255"/>
      <c r="J477" s="255"/>
      <c r="K477" s="93">
        <f t="shared" si="26"/>
        <v>0</v>
      </c>
    </row>
    <row r="478" spans="1:11" ht="15.75" customHeight="1">
      <c r="A478" s="1">
        <v>249</v>
      </c>
      <c r="B478" s="90" t="str">
        <f>IF('proje ve personel bilgileri'!A263&lt;&gt;0,('proje ve personel bilgileri'!A263)," ")</f>
        <v> </v>
      </c>
      <c r="C478" s="94"/>
      <c r="D478" s="255"/>
      <c r="E478" s="255"/>
      <c r="F478" s="255"/>
      <c r="G478" s="255"/>
      <c r="H478" s="255"/>
      <c r="I478" s="255"/>
      <c r="J478" s="255"/>
      <c r="K478" s="93">
        <f t="shared" si="26"/>
        <v>0</v>
      </c>
    </row>
    <row r="479" spans="1:11" ht="15.75" customHeight="1">
      <c r="A479" s="2">
        <v>250</v>
      </c>
      <c r="B479" s="90" t="str">
        <f>IF('proje ve personel bilgileri'!A264&lt;&gt;0,('proje ve personel bilgileri'!A264)," ")</f>
        <v> </v>
      </c>
      <c r="C479" s="94"/>
      <c r="D479" s="255"/>
      <c r="E479" s="255"/>
      <c r="F479" s="255"/>
      <c r="G479" s="255"/>
      <c r="H479" s="255"/>
      <c r="I479" s="255"/>
      <c r="J479" s="255"/>
      <c r="K479" s="93">
        <f t="shared" si="26"/>
        <v>0</v>
      </c>
    </row>
    <row r="480" spans="1:11" ht="15.75" customHeight="1">
      <c r="A480" s="1">
        <v>251</v>
      </c>
      <c r="B480" s="90" t="str">
        <f>IF('proje ve personel bilgileri'!A265&lt;&gt;0,('proje ve personel bilgileri'!A265)," ")</f>
        <v> </v>
      </c>
      <c r="C480" s="94"/>
      <c r="D480" s="255"/>
      <c r="E480" s="255"/>
      <c r="F480" s="255"/>
      <c r="G480" s="255"/>
      <c r="H480" s="255"/>
      <c r="I480" s="255"/>
      <c r="J480" s="255"/>
      <c r="K480" s="93">
        <f t="shared" si="26"/>
        <v>0</v>
      </c>
    </row>
    <row r="481" spans="1:11" ht="15" customHeight="1">
      <c r="A481" s="2">
        <v>252</v>
      </c>
      <c r="B481" s="90" t="str">
        <f>IF('proje ve personel bilgileri'!A266&lt;&gt;0,('proje ve personel bilgileri'!A266)," ")</f>
        <v> </v>
      </c>
      <c r="C481" s="94"/>
      <c r="D481" s="255"/>
      <c r="E481" s="255"/>
      <c r="F481" s="255"/>
      <c r="G481" s="255"/>
      <c r="H481" s="255"/>
      <c r="I481" s="255"/>
      <c r="J481" s="255"/>
      <c r="K481" s="93">
        <f t="shared" si="26"/>
        <v>0</v>
      </c>
    </row>
    <row r="482" spans="1:11" ht="15.75" customHeight="1">
      <c r="A482" s="325" t="s">
        <v>63</v>
      </c>
      <c r="B482" s="326"/>
      <c r="C482" s="7" t="str">
        <f aca="true" t="shared" si="27" ref="C482:J482">IF($K$28&lt;&gt;0,SUM(C464:C481)," ")</f>
        <v> </v>
      </c>
      <c r="D482" s="8" t="str">
        <f t="shared" si="27"/>
        <v> </v>
      </c>
      <c r="E482" s="8" t="str">
        <f t="shared" si="27"/>
        <v> </v>
      </c>
      <c r="F482" s="8" t="str">
        <f t="shared" si="27"/>
        <v> </v>
      </c>
      <c r="G482" s="8" t="str">
        <f t="shared" si="27"/>
        <v> </v>
      </c>
      <c r="H482" s="8" t="str">
        <f t="shared" si="27"/>
        <v> </v>
      </c>
      <c r="I482" s="8" t="str">
        <f t="shared" si="27"/>
        <v> </v>
      </c>
      <c r="J482" s="8" t="str">
        <f t="shared" si="27"/>
        <v> </v>
      </c>
      <c r="K482" s="9">
        <f>SUM(K464:K481)+K447</f>
        <v>0</v>
      </c>
    </row>
    <row r="483" ht="15" customHeight="1">
      <c r="A483" s="259"/>
    </row>
    <row r="484" spans="1:11" ht="25.5" customHeight="1">
      <c r="A484" s="323" t="s">
        <v>64</v>
      </c>
      <c r="B484" s="323"/>
      <c r="C484" s="323"/>
      <c r="D484" s="323"/>
      <c r="E484" s="323"/>
      <c r="F484" s="323"/>
      <c r="G484" s="323"/>
      <c r="H484" s="323"/>
      <c r="I484" s="323"/>
      <c r="J484" s="323"/>
      <c r="K484" s="323"/>
    </row>
    <row r="485" ht="15" customHeight="1">
      <c r="A485" s="49"/>
    </row>
    <row r="486" ht="15" customHeight="1">
      <c r="A486" s="257" t="s">
        <v>65</v>
      </c>
    </row>
    <row r="487" spans="3:5" ht="15" customHeight="1">
      <c r="C487" s="257" t="s">
        <v>66</v>
      </c>
      <c r="E487" s="257" t="s">
        <v>67</v>
      </c>
    </row>
    <row r="490" spans="1:11" ht="15.75" customHeight="1">
      <c r="A490" s="324" t="s">
        <v>49</v>
      </c>
      <c r="B490" s="324"/>
      <c r="C490" s="324"/>
      <c r="D490" s="324"/>
      <c r="E490" s="324"/>
      <c r="F490" s="324"/>
      <c r="G490" s="324"/>
      <c r="H490" s="324"/>
      <c r="I490" s="324"/>
      <c r="J490" s="324"/>
      <c r="K490" s="324"/>
    </row>
    <row r="491" spans="1:11" ht="15" customHeight="1">
      <c r="A491" s="66"/>
      <c r="B491" s="66"/>
      <c r="C491" s="66"/>
      <c r="D491" s="66"/>
      <c r="E491" s="73" t="e">
        <f>'proje ve personel bilgileri'!#REF!</f>
        <v>#REF!</v>
      </c>
      <c r="F491" s="68" t="e">
        <f>IF('proje ve personel bilgileri'!#REF!=1,"/ Haziran ayına aittir.",(IF('proje ve personel bilgileri'!#REF!=2,"/ Aralık ayına aittir.",0)))</f>
        <v>#REF!</v>
      </c>
      <c r="H491" s="66"/>
      <c r="I491" s="66"/>
      <c r="J491" s="66"/>
      <c r="K491" s="66"/>
    </row>
    <row r="492" ht="18.75" customHeight="1">
      <c r="K492" s="4" t="s">
        <v>50</v>
      </c>
    </row>
    <row r="493" spans="1:11" ht="15.75" customHeight="1">
      <c r="A493" s="327" t="s">
        <v>2</v>
      </c>
      <c r="B493" s="328"/>
      <c r="C493" s="329">
        <f>'proje ve personel bilgileri'!$B$2</f>
        <v>0</v>
      </c>
      <c r="D493" s="330"/>
      <c r="E493" s="330"/>
      <c r="F493" s="330"/>
      <c r="G493" s="330"/>
      <c r="H493" s="330"/>
      <c r="I493" s="330"/>
      <c r="J493" s="330"/>
      <c r="K493" s="331"/>
    </row>
    <row r="494" spans="1:11" ht="15.75" customHeight="1">
      <c r="A494" s="332" t="s">
        <v>3</v>
      </c>
      <c r="B494" s="333"/>
      <c r="C494" s="334">
        <f>'proje ve personel bilgileri'!$B$3</f>
        <v>0</v>
      </c>
      <c r="D494" s="335"/>
      <c r="E494" s="335"/>
      <c r="F494" s="335"/>
      <c r="G494" s="335"/>
      <c r="H494" s="335"/>
      <c r="I494" s="335"/>
      <c r="J494" s="335"/>
      <c r="K494" s="336"/>
    </row>
    <row r="495" spans="1:11" ht="15" customHeight="1">
      <c r="A495" s="313" t="s">
        <v>51</v>
      </c>
      <c r="B495" s="313" t="s">
        <v>9</v>
      </c>
      <c r="C495" s="313" t="s">
        <v>52</v>
      </c>
      <c r="D495" s="321" t="s">
        <v>53</v>
      </c>
      <c r="E495" s="314"/>
      <c r="F495" s="315"/>
      <c r="G495" s="313" t="s">
        <v>54</v>
      </c>
      <c r="H495" s="316" t="s">
        <v>55</v>
      </c>
      <c r="I495" s="316" t="s">
        <v>56</v>
      </c>
      <c r="J495" s="316" t="s">
        <v>57</v>
      </c>
      <c r="K495" s="310" t="s">
        <v>58</v>
      </c>
    </row>
    <row r="496" spans="1:11" ht="23.25" customHeight="1">
      <c r="A496" s="312"/>
      <c r="B496" s="312"/>
      <c r="C496" s="312"/>
      <c r="D496" s="322"/>
      <c r="E496" s="319" t="s">
        <v>59</v>
      </c>
      <c r="F496" s="320"/>
      <c r="G496" s="312"/>
      <c r="H496" s="317"/>
      <c r="I496" s="317"/>
      <c r="J496" s="317"/>
      <c r="K496" s="311"/>
    </row>
    <row r="497" spans="1:11" ht="60.75" customHeight="1">
      <c r="A497" s="312"/>
      <c r="B497" s="312"/>
      <c r="C497" s="312"/>
      <c r="D497" s="322"/>
      <c r="E497" s="5" t="s">
        <v>69</v>
      </c>
      <c r="F497" s="5" t="s">
        <v>61</v>
      </c>
      <c r="G497" s="312"/>
      <c r="H497" s="317"/>
      <c r="I497" s="318"/>
      <c r="J497" s="318"/>
      <c r="K497" s="312"/>
    </row>
    <row r="498" spans="1:11" ht="15.75" customHeight="1">
      <c r="A498" s="312"/>
      <c r="B498" s="312"/>
      <c r="C498" s="312"/>
      <c r="D498" s="322"/>
      <c r="E498" s="6" t="s">
        <v>62</v>
      </c>
      <c r="F498" s="6" t="s">
        <v>62</v>
      </c>
      <c r="G498" s="253" t="s">
        <v>62</v>
      </c>
      <c r="H498" s="253" t="s">
        <v>62</v>
      </c>
      <c r="I498" s="256" t="s">
        <v>62</v>
      </c>
      <c r="J498" s="6" t="s">
        <v>62</v>
      </c>
      <c r="K498" s="312"/>
    </row>
    <row r="499" spans="1:11" ht="15.75" customHeight="1">
      <c r="A499" s="1">
        <v>253</v>
      </c>
      <c r="B499" s="90" t="str">
        <f>IF('proje ve personel bilgileri'!A267&lt;&gt;0,('proje ve personel bilgileri'!A267)," ")</f>
        <v> </v>
      </c>
      <c r="C499" s="91"/>
      <c r="D499" s="92"/>
      <c r="E499" s="92"/>
      <c r="F499" s="92"/>
      <c r="G499" s="92"/>
      <c r="H499" s="92"/>
      <c r="I499" s="92"/>
      <c r="J499" s="92"/>
      <c r="K499" s="93">
        <f aca="true" t="shared" si="28" ref="K499:K516">IF(D499&lt;&gt;0,SUM(D499+E499+F499+G499-H499-I499-J499),0)</f>
        <v>0</v>
      </c>
    </row>
    <row r="500" spans="1:11" ht="15.75" customHeight="1">
      <c r="A500" s="2">
        <v>254</v>
      </c>
      <c r="B500" s="90" t="str">
        <f>IF('proje ve personel bilgileri'!A268&lt;&gt;0,('proje ve personel bilgileri'!A268)," ")</f>
        <v> </v>
      </c>
      <c r="C500" s="94"/>
      <c r="D500" s="255"/>
      <c r="E500" s="255"/>
      <c r="F500" s="255"/>
      <c r="G500" s="255"/>
      <c r="H500" s="255"/>
      <c r="I500" s="255"/>
      <c r="J500" s="255"/>
      <c r="K500" s="93">
        <f t="shared" si="28"/>
        <v>0</v>
      </c>
    </row>
    <row r="501" spans="1:11" ht="15.75" customHeight="1">
      <c r="A501" s="1">
        <v>255</v>
      </c>
      <c r="B501" s="90" t="str">
        <f>IF('proje ve personel bilgileri'!A269&lt;&gt;0,('proje ve personel bilgileri'!A269)," ")</f>
        <v> </v>
      </c>
      <c r="C501" s="94"/>
      <c r="D501" s="255"/>
      <c r="E501" s="255"/>
      <c r="F501" s="255"/>
      <c r="G501" s="255"/>
      <c r="H501" s="255"/>
      <c r="I501" s="255"/>
      <c r="J501" s="255"/>
      <c r="K501" s="93">
        <f t="shared" si="28"/>
        <v>0</v>
      </c>
    </row>
    <row r="502" spans="1:11" ht="15.75" customHeight="1">
      <c r="A502" s="2">
        <v>256</v>
      </c>
      <c r="B502" s="90" t="str">
        <f>IF('proje ve personel bilgileri'!A270&lt;&gt;0,('proje ve personel bilgileri'!A270)," ")</f>
        <v> </v>
      </c>
      <c r="C502" s="94"/>
      <c r="D502" s="255"/>
      <c r="E502" s="255"/>
      <c r="F502" s="255"/>
      <c r="G502" s="255"/>
      <c r="H502" s="255"/>
      <c r="I502" s="255"/>
      <c r="J502" s="255"/>
      <c r="K502" s="93">
        <f t="shared" si="28"/>
        <v>0</v>
      </c>
    </row>
    <row r="503" spans="1:11" ht="15.75" customHeight="1">
      <c r="A503" s="1">
        <v>257</v>
      </c>
      <c r="B503" s="90" t="str">
        <f>IF('proje ve personel bilgileri'!A271&lt;&gt;0,('proje ve personel bilgileri'!A271)," ")</f>
        <v> </v>
      </c>
      <c r="C503" s="94"/>
      <c r="D503" s="255"/>
      <c r="E503" s="255"/>
      <c r="F503" s="255"/>
      <c r="G503" s="255"/>
      <c r="H503" s="255"/>
      <c r="I503" s="255"/>
      <c r="J503" s="255"/>
      <c r="K503" s="93">
        <f t="shared" si="28"/>
        <v>0</v>
      </c>
    </row>
    <row r="504" spans="1:11" ht="15.75" customHeight="1">
      <c r="A504" s="2">
        <v>258</v>
      </c>
      <c r="B504" s="90" t="str">
        <f>IF('proje ve personel bilgileri'!A272&lt;&gt;0,('proje ve personel bilgileri'!A272)," ")</f>
        <v> </v>
      </c>
      <c r="C504" s="94"/>
      <c r="D504" s="255"/>
      <c r="E504" s="255"/>
      <c r="F504" s="255"/>
      <c r="G504" s="255"/>
      <c r="H504" s="255"/>
      <c r="I504" s="255"/>
      <c r="J504" s="255"/>
      <c r="K504" s="93">
        <f t="shared" si="28"/>
        <v>0</v>
      </c>
    </row>
    <row r="505" spans="1:11" ht="15.75" customHeight="1">
      <c r="A505" s="1">
        <v>259</v>
      </c>
      <c r="B505" s="90" t="str">
        <f>IF('proje ve personel bilgileri'!A273&lt;&gt;0,('proje ve personel bilgileri'!A273)," ")</f>
        <v> </v>
      </c>
      <c r="C505" s="94"/>
      <c r="D505" s="255"/>
      <c r="E505" s="255"/>
      <c r="F505" s="255"/>
      <c r="G505" s="255"/>
      <c r="H505" s="255"/>
      <c r="I505" s="255"/>
      <c r="J505" s="255"/>
      <c r="K505" s="93">
        <f t="shared" si="28"/>
        <v>0</v>
      </c>
    </row>
    <row r="506" spans="1:11" ht="15.75" customHeight="1">
      <c r="A506" s="2">
        <v>260</v>
      </c>
      <c r="B506" s="90" t="str">
        <f>IF('proje ve personel bilgileri'!A274&lt;&gt;0,('proje ve personel bilgileri'!A274)," ")</f>
        <v> </v>
      </c>
      <c r="C506" s="94"/>
      <c r="D506" s="255"/>
      <c r="E506" s="255"/>
      <c r="F506" s="255"/>
      <c r="G506" s="255"/>
      <c r="H506" s="255"/>
      <c r="I506" s="255"/>
      <c r="J506" s="255"/>
      <c r="K506" s="93">
        <f t="shared" si="28"/>
        <v>0</v>
      </c>
    </row>
    <row r="507" spans="1:11" ht="15.75" customHeight="1">
      <c r="A507" s="1">
        <v>261</v>
      </c>
      <c r="B507" s="90" t="str">
        <f>IF('proje ve personel bilgileri'!A275&lt;&gt;0,('proje ve personel bilgileri'!A275)," ")</f>
        <v> </v>
      </c>
      <c r="C507" s="94"/>
      <c r="D507" s="255"/>
      <c r="E507" s="255"/>
      <c r="F507" s="255"/>
      <c r="G507" s="255"/>
      <c r="H507" s="255"/>
      <c r="I507" s="255"/>
      <c r="J507" s="255"/>
      <c r="K507" s="93">
        <f t="shared" si="28"/>
        <v>0</v>
      </c>
    </row>
    <row r="508" spans="1:11" ht="15.75" customHeight="1">
      <c r="A508" s="2">
        <v>262</v>
      </c>
      <c r="B508" s="90" t="str">
        <f>IF('proje ve personel bilgileri'!A276&lt;&gt;0,('proje ve personel bilgileri'!A276)," ")</f>
        <v> </v>
      </c>
      <c r="C508" s="94"/>
      <c r="D508" s="255"/>
      <c r="E508" s="255"/>
      <c r="F508" s="255"/>
      <c r="G508" s="255"/>
      <c r="H508" s="255"/>
      <c r="I508" s="255"/>
      <c r="J508" s="255"/>
      <c r="K508" s="93">
        <f t="shared" si="28"/>
        <v>0</v>
      </c>
    </row>
    <row r="509" spans="1:11" ht="15.75" customHeight="1">
      <c r="A509" s="1">
        <v>263</v>
      </c>
      <c r="B509" s="90" t="str">
        <f>IF('proje ve personel bilgileri'!A277&lt;&gt;0,('proje ve personel bilgileri'!A277)," ")</f>
        <v> </v>
      </c>
      <c r="C509" s="94"/>
      <c r="D509" s="255"/>
      <c r="E509" s="255"/>
      <c r="F509" s="255"/>
      <c r="G509" s="255"/>
      <c r="H509" s="255"/>
      <c r="I509" s="255"/>
      <c r="J509" s="255"/>
      <c r="K509" s="93">
        <f t="shared" si="28"/>
        <v>0</v>
      </c>
    </row>
    <row r="510" spans="1:11" ht="15.75" customHeight="1">
      <c r="A510" s="2">
        <v>264</v>
      </c>
      <c r="B510" s="90" t="str">
        <f>IF('proje ve personel bilgileri'!A278&lt;&gt;0,('proje ve personel bilgileri'!A278)," ")</f>
        <v> </v>
      </c>
      <c r="C510" s="94"/>
      <c r="D510" s="255"/>
      <c r="E510" s="255"/>
      <c r="F510" s="255"/>
      <c r="G510" s="255"/>
      <c r="H510" s="255"/>
      <c r="I510" s="255"/>
      <c r="J510" s="255"/>
      <c r="K510" s="93">
        <f t="shared" si="28"/>
        <v>0</v>
      </c>
    </row>
    <row r="511" spans="1:11" ht="15.75" customHeight="1">
      <c r="A511" s="1">
        <v>265</v>
      </c>
      <c r="B511" s="90" t="str">
        <f>IF('proje ve personel bilgileri'!A279&lt;&gt;0,('proje ve personel bilgileri'!A279)," ")</f>
        <v> </v>
      </c>
      <c r="C511" s="94"/>
      <c r="D511" s="255"/>
      <c r="E511" s="255"/>
      <c r="F511" s="255"/>
      <c r="G511" s="255"/>
      <c r="H511" s="255"/>
      <c r="I511" s="255"/>
      <c r="J511" s="255"/>
      <c r="K511" s="93">
        <f t="shared" si="28"/>
        <v>0</v>
      </c>
    </row>
    <row r="512" spans="1:11" ht="15.75" customHeight="1">
      <c r="A512" s="2">
        <v>266</v>
      </c>
      <c r="B512" s="90" t="str">
        <f>IF('proje ve personel bilgileri'!A280&lt;&gt;0,('proje ve personel bilgileri'!A280)," ")</f>
        <v> </v>
      </c>
      <c r="C512" s="94"/>
      <c r="D512" s="255"/>
      <c r="E512" s="255"/>
      <c r="F512" s="255"/>
      <c r="G512" s="255"/>
      <c r="H512" s="255"/>
      <c r="I512" s="255"/>
      <c r="J512" s="255"/>
      <c r="K512" s="93">
        <f t="shared" si="28"/>
        <v>0</v>
      </c>
    </row>
    <row r="513" spans="1:11" ht="15.75" customHeight="1">
      <c r="A513" s="1">
        <v>267</v>
      </c>
      <c r="B513" s="90" t="str">
        <f>IF('proje ve personel bilgileri'!A281&lt;&gt;0,('proje ve personel bilgileri'!A281)," ")</f>
        <v> </v>
      </c>
      <c r="C513" s="94"/>
      <c r="D513" s="255"/>
      <c r="E513" s="255"/>
      <c r="F513" s="255"/>
      <c r="G513" s="255"/>
      <c r="H513" s="255"/>
      <c r="I513" s="255"/>
      <c r="J513" s="255"/>
      <c r="K513" s="93">
        <f t="shared" si="28"/>
        <v>0</v>
      </c>
    </row>
    <row r="514" spans="1:11" ht="15.75" customHeight="1">
      <c r="A514" s="2">
        <v>268</v>
      </c>
      <c r="B514" s="90" t="str">
        <f>IF('proje ve personel bilgileri'!A282&lt;&gt;0,('proje ve personel bilgileri'!A282)," ")</f>
        <v> </v>
      </c>
      <c r="C514" s="94"/>
      <c r="D514" s="255"/>
      <c r="E514" s="255"/>
      <c r="F514" s="255"/>
      <c r="G514" s="255"/>
      <c r="H514" s="255"/>
      <c r="I514" s="255"/>
      <c r="J514" s="255"/>
      <c r="K514" s="93">
        <f t="shared" si="28"/>
        <v>0</v>
      </c>
    </row>
    <row r="515" spans="1:11" ht="15.75" customHeight="1">
      <c r="A515" s="1">
        <v>269</v>
      </c>
      <c r="B515" s="90" t="str">
        <f>IF('proje ve personel bilgileri'!A283&lt;&gt;0,('proje ve personel bilgileri'!A283)," ")</f>
        <v> </v>
      </c>
      <c r="C515" s="94"/>
      <c r="D515" s="255"/>
      <c r="E515" s="255"/>
      <c r="F515" s="255"/>
      <c r="G515" s="255"/>
      <c r="H515" s="255"/>
      <c r="I515" s="255"/>
      <c r="J515" s="255"/>
      <c r="K515" s="93">
        <f t="shared" si="28"/>
        <v>0</v>
      </c>
    </row>
    <row r="516" spans="1:11" ht="15" customHeight="1">
      <c r="A516" s="2">
        <v>270</v>
      </c>
      <c r="B516" s="90" t="str">
        <f>IF('proje ve personel bilgileri'!A284&lt;&gt;0,('proje ve personel bilgileri'!A284)," ")</f>
        <v> </v>
      </c>
      <c r="C516" s="94"/>
      <c r="D516" s="255"/>
      <c r="E516" s="255"/>
      <c r="F516" s="255"/>
      <c r="G516" s="255"/>
      <c r="H516" s="255"/>
      <c r="I516" s="255"/>
      <c r="J516" s="255"/>
      <c r="K516" s="93">
        <f t="shared" si="28"/>
        <v>0</v>
      </c>
    </row>
    <row r="517" spans="1:11" ht="15.75" customHeight="1">
      <c r="A517" s="325" t="s">
        <v>63</v>
      </c>
      <c r="B517" s="326"/>
      <c r="C517" s="7" t="str">
        <f aca="true" t="shared" si="29" ref="C517:J517">IF($K$28&lt;&gt;0,SUM(C499:C516)," ")</f>
        <v> </v>
      </c>
      <c r="D517" s="8" t="str">
        <f t="shared" si="29"/>
        <v> </v>
      </c>
      <c r="E517" s="8" t="str">
        <f t="shared" si="29"/>
        <v> </v>
      </c>
      <c r="F517" s="8" t="str">
        <f t="shared" si="29"/>
        <v> </v>
      </c>
      <c r="G517" s="8" t="str">
        <f t="shared" si="29"/>
        <v> </v>
      </c>
      <c r="H517" s="8" t="str">
        <f t="shared" si="29"/>
        <v> </v>
      </c>
      <c r="I517" s="8" t="str">
        <f t="shared" si="29"/>
        <v> </v>
      </c>
      <c r="J517" s="8" t="str">
        <f t="shared" si="29"/>
        <v> </v>
      </c>
      <c r="K517" s="9">
        <f>SUM(K499:K516)+K482</f>
        <v>0</v>
      </c>
    </row>
    <row r="518" ht="15" customHeight="1">
      <c r="A518" s="259"/>
    </row>
    <row r="519" spans="1:11" ht="25.5" customHeight="1">
      <c r="A519" s="323" t="s">
        <v>64</v>
      </c>
      <c r="B519" s="323"/>
      <c r="C519" s="323"/>
      <c r="D519" s="323"/>
      <c r="E519" s="323"/>
      <c r="F519" s="323"/>
      <c r="G519" s="323"/>
      <c r="H519" s="323"/>
      <c r="I519" s="323"/>
      <c r="J519" s="323"/>
      <c r="K519" s="323"/>
    </row>
    <row r="520" ht="15" customHeight="1">
      <c r="A520" s="49"/>
    </row>
    <row r="521" ht="15" customHeight="1">
      <c r="A521" s="257" t="s">
        <v>65</v>
      </c>
    </row>
    <row r="522" spans="3:5" ht="15" customHeight="1">
      <c r="C522" s="257" t="s">
        <v>66</v>
      </c>
      <c r="E522" s="257" t="s">
        <v>67</v>
      </c>
    </row>
    <row r="525" spans="1:11" ht="15.75" customHeight="1">
      <c r="A525" s="324" t="s">
        <v>49</v>
      </c>
      <c r="B525" s="324"/>
      <c r="C525" s="324"/>
      <c r="D525" s="324"/>
      <c r="E525" s="324"/>
      <c r="F525" s="324"/>
      <c r="G525" s="324"/>
      <c r="H525" s="324"/>
      <c r="I525" s="324"/>
      <c r="J525" s="324"/>
      <c r="K525" s="324"/>
    </row>
    <row r="526" spans="1:11" ht="15" customHeight="1">
      <c r="A526" s="66"/>
      <c r="B526" s="66"/>
      <c r="C526" s="66"/>
      <c r="D526" s="66"/>
      <c r="E526" s="73" t="e">
        <f>'proje ve personel bilgileri'!#REF!</f>
        <v>#REF!</v>
      </c>
      <c r="F526" s="68" t="e">
        <f>IF('proje ve personel bilgileri'!#REF!=1,"/ Haziran ayına aittir.",(IF('proje ve personel bilgileri'!#REF!=2,"/ Aralık ayına aittir.",0)))</f>
        <v>#REF!</v>
      </c>
      <c r="H526" s="66"/>
      <c r="I526" s="66"/>
      <c r="J526" s="66"/>
      <c r="K526" s="66"/>
    </row>
    <row r="527" ht="18.75" customHeight="1">
      <c r="K527" s="4" t="s">
        <v>50</v>
      </c>
    </row>
    <row r="528" spans="1:11" ht="15.75" customHeight="1">
      <c r="A528" s="327" t="s">
        <v>2</v>
      </c>
      <c r="B528" s="328"/>
      <c r="C528" s="329">
        <f>'proje ve personel bilgileri'!$B$2</f>
        <v>0</v>
      </c>
      <c r="D528" s="330"/>
      <c r="E528" s="330"/>
      <c r="F528" s="330"/>
      <c r="G528" s="330"/>
      <c r="H528" s="330"/>
      <c r="I528" s="330"/>
      <c r="J528" s="330"/>
      <c r="K528" s="331"/>
    </row>
    <row r="529" spans="1:11" ht="15.75" customHeight="1">
      <c r="A529" s="332" t="s">
        <v>3</v>
      </c>
      <c r="B529" s="333"/>
      <c r="C529" s="334">
        <f>'proje ve personel bilgileri'!$B$3</f>
        <v>0</v>
      </c>
      <c r="D529" s="335"/>
      <c r="E529" s="335"/>
      <c r="F529" s="335"/>
      <c r="G529" s="335"/>
      <c r="H529" s="335"/>
      <c r="I529" s="335"/>
      <c r="J529" s="335"/>
      <c r="K529" s="336"/>
    </row>
    <row r="530" spans="1:11" ht="15" customHeight="1">
      <c r="A530" s="313" t="s">
        <v>51</v>
      </c>
      <c r="B530" s="313" t="s">
        <v>9</v>
      </c>
      <c r="C530" s="313" t="s">
        <v>52</v>
      </c>
      <c r="D530" s="321" t="s">
        <v>53</v>
      </c>
      <c r="E530" s="314"/>
      <c r="F530" s="315"/>
      <c r="G530" s="313" t="s">
        <v>54</v>
      </c>
      <c r="H530" s="316" t="s">
        <v>55</v>
      </c>
      <c r="I530" s="316" t="s">
        <v>56</v>
      </c>
      <c r="J530" s="316" t="s">
        <v>57</v>
      </c>
      <c r="K530" s="310" t="s">
        <v>58</v>
      </c>
    </row>
    <row r="531" spans="1:11" ht="25.5" customHeight="1">
      <c r="A531" s="312"/>
      <c r="B531" s="312"/>
      <c r="C531" s="312"/>
      <c r="D531" s="322"/>
      <c r="E531" s="319" t="s">
        <v>59</v>
      </c>
      <c r="F531" s="320"/>
      <c r="G531" s="312"/>
      <c r="H531" s="317"/>
      <c r="I531" s="317"/>
      <c r="J531" s="317"/>
      <c r="K531" s="311"/>
    </row>
    <row r="532" spans="1:11" ht="60.75" customHeight="1">
      <c r="A532" s="312"/>
      <c r="B532" s="312"/>
      <c r="C532" s="312"/>
      <c r="D532" s="322"/>
      <c r="E532" s="5" t="s">
        <v>69</v>
      </c>
      <c r="F532" s="5" t="s">
        <v>61</v>
      </c>
      <c r="G532" s="312"/>
      <c r="H532" s="317"/>
      <c r="I532" s="318"/>
      <c r="J532" s="318"/>
      <c r="K532" s="312"/>
    </row>
    <row r="533" spans="1:11" ht="15.75" customHeight="1">
      <c r="A533" s="312"/>
      <c r="B533" s="312"/>
      <c r="C533" s="312"/>
      <c r="D533" s="322"/>
      <c r="E533" s="6" t="s">
        <v>62</v>
      </c>
      <c r="F533" s="6" t="s">
        <v>62</v>
      </c>
      <c r="G533" s="253" t="s">
        <v>62</v>
      </c>
      <c r="H533" s="253" t="s">
        <v>62</v>
      </c>
      <c r="I533" s="256" t="s">
        <v>62</v>
      </c>
      <c r="J533" s="6" t="s">
        <v>62</v>
      </c>
      <c r="K533" s="312"/>
    </row>
    <row r="534" spans="1:11" ht="15.75" customHeight="1">
      <c r="A534" s="1">
        <v>271</v>
      </c>
      <c r="B534" s="90" t="str">
        <f>IF('proje ve personel bilgileri'!A285&lt;&gt;0,('proje ve personel bilgileri'!A285)," ")</f>
        <v> </v>
      </c>
      <c r="C534" s="91"/>
      <c r="D534" s="92"/>
      <c r="E534" s="92"/>
      <c r="F534" s="92"/>
      <c r="G534" s="92"/>
      <c r="H534" s="92"/>
      <c r="I534" s="92"/>
      <c r="J534" s="92"/>
      <c r="K534" s="93">
        <f aca="true" t="shared" si="30" ref="K534:K551">IF(D534&lt;&gt;0,SUM(D534+E534+F534+G534-H534-I534-J534),0)</f>
        <v>0</v>
      </c>
    </row>
    <row r="535" spans="1:11" ht="15.75" customHeight="1">
      <c r="A535" s="2">
        <v>272</v>
      </c>
      <c r="B535" s="90" t="str">
        <f>IF('proje ve personel bilgileri'!A286&lt;&gt;0,('proje ve personel bilgileri'!A286)," ")</f>
        <v> </v>
      </c>
      <c r="C535" s="94"/>
      <c r="D535" s="255"/>
      <c r="E535" s="255"/>
      <c r="F535" s="255"/>
      <c r="G535" s="255"/>
      <c r="H535" s="255"/>
      <c r="I535" s="255"/>
      <c r="J535" s="255"/>
      <c r="K535" s="93">
        <f t="shared" si="30"/>
        <v>0</v>
      </c>
    </row>
    <row r="536" spans="1:11" ht="15.75" customHeight="1">
      <c r="A536" s="1">
        <v>273</v>
      </c>
      <c r="B536" s="90" t="str">
        <f>IF('proje ve personel bilgileri'!A287&lt;&gt;0,('proje ve personel bilgileri'!A287)," ")</f>
        <v> </v>
      </c>
      <c r="C536" s="94"/>
      <c r="D536" s="255"/>
      <c r="E536" s="255"/>
      <c r="F536" s="255"/>
      <c r="G536" s="255"/>
      <c r="H536" s="255"/>
      <c r="I536" s="255"/>
      <c r="J536" s="255"/>
      <c r="K536" s="93">
        <f t="shared" si="30"/>
        <v>0</v>
      </c>
    </row>
    <row r="537" spans="1:11" ht="15.75" customHeight="1">
      <c r="A537" s="2">
        <v>274</v>
      </c>
      <c r="B537" s="90" t="str">
        <f>IF('proje ve personel bilgileri'!A288&lt;&gt;0,('proje ve personel bilgileri'!A288)," ")</f>
        <v> </v>
      </c>
      <c r="C537" s="94"/>
      <c r="D537" s="255"/>
      <c r="E537" s="255"/>
      <c r="F537" s="255"/>
      <c r="G537" s="255"/>
      <c r="H537" s="255"/>
      <c r="I537" s="255"/>
      <c r="J537" s="255"/>
      <c r="K537" s="93">
        <f t="shared" si="30"/>
        <v>0</v>
      </c>
    </row>
    <row r="538" spans="1:11" ht="15.75" customHeight="1">
      <c r="A538" s="1">
        <v>275</v>
      </c>
      <c r="B538" s="90" t="str">
        <f>IF('proje ve personel bilgileri'!A289&lt;&gt;0,('proje ve personel bilgileri'!A289)," ")</f>
        <v> </v>
      </c>
      <c r="C538" s="94"/>
      <c r="D538" s="255"/>
      <c r="E538" s="255"/>
      <c r="F538" s="255"/>
      <c r="G538" s="255"/>
      <c r="H538" s="255"/>
      <c r="I538" s="255"/>
      <c r="J538" s="255"/>
      <c r="K538" s="93">
        <f t="shared" si="30"/>
        <v>0</v>
      </c>
    </row>
    <row r="539" spans="1:11" ht="15.75" customHeight="1">
      <c r="A539" s="2">
        <v>276</v>
      </c>
      <c r="B539" s="90" t="str">
        <f>IF('proje ve personel bilgileri'!A290&lt;&gt;0,('proje ve personel bilgileri'!A290)," ")</f>
        <v> </v>
      </c>
      <c r="C539" s="94"/>
      <c r="D539" s="255"/>
      <c r="E539" s="255"/>
      <c r="F539" s="255"/>
      <c r="G539" s="255"/>
      <c r="H539" s="255"/>
      <c r="I539" s="255"/>
      <c r="J539" s="255"/>
      <c r="K539" s="93">
        <f t="shared" si="30"/>
        <v>0</v>
      </c>
    </row>
    <row r="540" spans="1:11" ht="15.75" customHeight="1">
      <c r="A540" s="1">
        <v>277</v>
      </c>
      <c r="B540" s="90" t="str">
        <f>IF('proje ve personel bilgileri'!A291&lt;&gt;0,('proje ve personel bilgileri'!A291)," ")</f>
        <v> </v>
      </c>
      <c r="C540" s="94"/>
      <c r="D540" s="255"/>
      <c r="E540" s="255"/>
      <c r="F540" s="255"/>
      <c r="G540" s="255"/>
      <c r="H540" s="255"/>
      <c r="I540" s="255"/>
      <c r="J540" s="255"/>
      <c r="K540" s="93">
        <f t="shared" si="30"/>
        <v>0</v>
      </c>
    </row>
    <row r="541" spans="1:11" ht="15.75" customHeight="1">
      <c r="A541" s="2">
        <v>278</v>
      </c>
      <c r="B541" s="90" t="str">
        <f>IF('proje ve personel bilgileri'!A292&lt;&gt;0,('proje ve personel bilgileri'!A292)," ")</f>
        <v> </v>
      </c>
      <c r="C541" s="94"/>
      <c r="D541" s="255"/>
      <c r="E541" s="255"/>
      <c r="F541" s="255"/>
      <c r="G541" s="255"/>
      <c r="H541" s="255"/>
      <c r="I541" s="255"/>
      <c r="J541" s="255"/>
      <c r="K541" s="93">
        <f t="shared" si="30"/>
        <v>0</v>
      </c>
    </row>
    <row r="542" spans="1:11" ht="15.75" customHeight="1">
      <c r="A542" s="1">
        <v>279</v>
      </c>
      <c r="B542" s="90" t="str">
        <f>IF('proje ve personel bilgileri'!A293&lt;&gt;0,('proje ve personel bilgileri'!A293)," ")</f>
        <v> </v>
      </c>
      <c r="C542" s="94"/>
      <c r="D542" s="255"/>
      <c r="E542" s="255"/>
      <c r="F542" s="255"/>
      <c r="G542" s="255"/>
      <c r="H542" s="255"/>
      <c r="I542" s="255"/>
      <c r="J542" s="255"/>
      <c r="K542" s="93">
        <f t="shared" si="30"/>
        <v>0</v>
      </c>
    </row>
    <row r="543" spans="1:11" ht="15.75" customHeight="1">
      <c r="A543" s="2">
        <v>280</v>
      </c>
      <c r="B543" s="90" t="str">
        <f>IF('proje ve personel bilgileri'!A294&lt;&gt;0,('proje ve personel bilgileri'!A294)," ")</f>
        <v> </v>
      </c>
      <c r="C543" s="94"/>
      <c r="D543" s="255"/>
      <c r="E543" s="255"/>
      <c r="F543" s="255"/>
      <c r="G543" s="255"/>
      <c r="H543" s="255"/>
      <c r="I543" s="255"/>
      <c r="J543" s="255"/>
      <c r="K543" s="93">
        <f t="shared" si="30"/>
        <v>0</v>
      </c>
    </row>
    <row r="544" spans="1:11" ht="15.75" customHeight="1">
      <c r="A544" s="1">
        <v>281</v>
      </c>
      <c r="B544" s="90" t="str">
        <f>IF('proje ve personel bilgileri'!A295&lt;&gt;0,('proje ve personel bilgileri'!A295)," ")</f>
        <v> </v>
      </c>
      <c r="C544" s="94"/>
      <c r="D544" s="255"/>
      <c r="E544" s="255"/>
      <c r="F544" s="255"/>
      <c r="G544" s="255"/>
      <c r="H544" s="255"/>
      <c r="I544" s="255"/>
      <c r="J544" s="255"/>
      <c r="K544" s="93">
        <f t="shared" si="30"/>
        <v>0</v>
      </c>
    </row>
    <row r="545" spans="1:11" ht="15.75" customHeight="1">
      <c r="A545" s="2">
        <v>282</v>
      </c>
      <c r="B545" s="90" t="str">
        <f>IF('proje ve personel bilgileri'!A296&lt;&gt;0,('proje ve personel bilgileri'!A296)," ")</f>
        <v> </v>
      </c>
      <c r="C545" s="94"/>
      <c r="D545" s="255"/>
      <c r="E545" s="255"/>
      <c r="F545" s="255"/>
      <c r="G545" s="255"/>
      <c r="H545" s="255"/>
      <c r="I545" s="255"/>
      <c r="J545" s="255"/>
      <c r="K545" s="93">
        <f t="shared" si="30"/>
        <v>0</v>
      </c>
    </row>
    <row r="546" spans="1:11" ht="15.75" customHeight="1">
      <c r="A546" s="1">
        <v>283</v>
      </c>
      <c r="B546" s="90" t="str">
        <f>IF('proje ve personel bilgileri'!A297&lt;&gt;0,('proje ve personel bilgileri'!A297)," ")</f>
        <v> </v>
      </c>
      <c r="C546" s="94"/>
      <c r="D546" s="255"/>
      <c r="E546" s="255"/>
      <c r="F546" s="255"/>
      <c r="G546" s="255"/>
      <c r="H546" s="255"/>
      <c r="I546" s="255"/>
      <c r="J546" s="255"/>
      <c r="K546" s="93">
        <f t="shared" si="30"/>
        <v>0</v>
      </c>
    </row>
    <row r="547" spans="1:11" ht="15.75" customHeight="1">
      <c r="A547" s="2">
        <v>284</v>
      </c>
      <c r="B547" s="90" t="str">
        <f>IF('proje ve personel bilgileri'!A298&lt;&gt;0,('proje ve personel bilgileri'!A298)," ")</f>
        <v> </v>
      </c>
      <c r="C547" s="94"/>
      <c r="D547" s="255"/>
      <c r="E547" s="255"/>
      <c r="F547" s="255"/>
      <c r="G547" s="255"/>
      <c r="H547" s="255"/>
      <c r="I547" s="255"/>
      <c r="J547" s="255"/>
      <c r="K547" s="93">
        <f t="shared" si="30"/>
        <v>0</v>
      </c>
    </row>
    <row r="548" spans="1:11" ht="15.75" customHeight="1">
      <c r="A548" s="1">
        <v>285</v>
      </c>
      <c r="B548" s="90" t="str">
        <f>IF('proje ve personel bilgileri'!A299&lt;&gt;0,('proje ve personel bilgileri'!A299)," ")</f>
        <v> </v>
      </c>
      <c r="C548" s="94"/>
      <c r="D548" s="255"/>
      <c r="E548" s="255"/>
      <c r="F548" s="255"/>
      <c r="G548" s="255"/>
      <c r="H548" s="255"/>
      <c r="I548" s="255"/>
      <c r="J548" s="255"/>
      <c r="K548" s="93">
        <f t="shared" si="30"/>
        <v>0</v>
      </c>
    </row>
    <row r="549" spans="1:11" ht="15.75" customHeight="1">
      <c r="A549" s="2">
        <v>286</v>
      </c>
      <c r="B549" s="90" t="str">
        <f>IF('proje ve personel bilgileri'!A300&lt;&gt;0,('proje ve personel bilgileri'!A300)," ")</f>
        <v> </v>
      </c>
      <c r="C549" s="94"/>
      <c r="D549" s="255"/>
      <c r="E549" s="255"/>
      <c r="F549" s="255"/>
      <c r="G549" s="255"/>
      <c r="H549" s="255"/>
      <c r="I549" s="255"/>
      <c r="J549" s="255"/>
      <c r="K549" s="93">
        <f t="shared" si="30"/>
        <v>0</v>
      </c>
    </row>
    <row r="550" spans="1:11" ht="15.75" customHeight="1">
      <c r="A550" s="1">
        <v>287</v>
      </c>
      <c r="B550" s="90" t="str">
        <f>IF('proje ve personel bilgileri'!A301&lt;&gt;0,('proje ve personel bilgileri'!A301)," ")</f>
        <v> </v>
      </c>
      <c r="C550" s="94"/>
      <c r="D550" s="255"/>
      <c r="E550" s="255"/>
      <c r="F550" s="255"/>
      <c r="G550" s="255"/>
      <c r="H550" s="255"/>
      <c r="I550" s="255"/>
      <c r="J550" s="255"/>
      <c r="K550" s="93">
        <f t="shared" si="30"/>
        <v>0</v>
      </c>
    </row>
    <row r="551" spans="1:11" ht="15" customHeight="1">
      <c r="A551" s="2">
        <v>288</v>
      </c>
      <c r="B551" s="90" t="str">
        <f>IF('proje ve personel bilgileri'!A302&lt;&gt;0,('proje ve personel bilgileri'!A302)," ")</f>
        <v> </v>
      </c>
      <c r="C551" s="94"/>
      <c r="D551" s="255"/>
      <c r="E551" s="255"/>
      <c r="F551" s="255"/>
      <c r="G551" s="255"/>
      <c r="H551" s="255"/>
      <c r="I551" s="255"/>
      <c r="J551" s="255"/>
      <c r="K551" s="93">
        <f t="shared" si="30"/>
        <v>0</v>
      </c>
    </row>
    <row r="552" spans="1:11" ht="15.75" customHeight="1">
      <c r="A552" s="325" t="s">
        <v>63</v>
      </c>
      <c r="B552" s="326"/>
      <c r="C552" s="7" t="str">
        <f aca="true" t="shared" si="31" ref="C552:J552">IF($K$28&lt;&gt;0,SUM(C534:C551)," ")</f>
        <v> </v>
      </c>
      <c r="D552" s="8" t="str">
        <f t="shared" si="31"/>
        <v> </v>
      </c>
      <c r="E552" s="8" t="str">
        <f t="shared" si="31"/>
        <v> </v>
      </c>
      <c r="F552" s="8" t="str">
        <f t="shared" si="31"/>
        <v> </v>
      </c>
      <c r="G552" s="8" t="str">
        <f t="shared" si="31"/>
        <v> </v>
      </c>
      <c r="H552" s="8" t="str">
        <f t="shared" si="31"/>
        <v> </v>
      </c>
      <c r="I552" s="8" t="str">
        <f t="shared" si="31"/>
        <v> </v>
      </c>
      <c r="J552" s="8" t="str">
        <f t="shared" si="31"/>
        <v> </v>
      </c>
      <c r="K552" s="9">
        <f>SUM(K534:K551)+K517</f>
        <v>0</v>
      </c>
    </row>
    <row r="553" ht="15" customHeight="1">
      <c r="A553" s="259"/>
    </row>
    <row r="554" spans="1:11" ht="25.5" customHeight="1">
      <c r="A554" s="323" t="s">
        <v>64</v>
      </c>
      <c r="B554" s="323"/>
      <c r="C554" s="323"/>
      <c r="D554" s="323"/>
      <c r="E554" s="323"/>
      <c r="F554" s="323"/>
      <c r="G554" s="323"/>
      <c r="H554" s="323"/>
      <c r="I554" s="323"/>
      <c r="J554" s="323"/>
      <c r="K554" s="323"/>
    </row>
    <row r="555" ht="15" customHeight="1">
      <c r="A555" s="49"/>
    </row>
    <row r="556" ht="15" customHeight="1">
      <c r="A556" s="257" t="s">
        <v>65</v>
      </c>
    </row>
    <row r="557" spans="3:5" ht="15" customHeight="1">
      <c r="C557" s="257" t="s">
        <v>66</v>
      </c>
      <c r="E557" s="257" t="s">
        <v>67</v>
      </c>
    </row>
    <row r="560" spans="1:11" ht="15.75" customHeight="1">
      <c r="A560" s="324" t="s">
        <v>49</v>
      </c>
      <c r="B560" s="324"/>
      <c r="C560" s="324"/>
      <c r="D560" s="324"/>
      <c r="E560" s="324"/>
      <c r="F560" s="324"/>
      <c r="G560" s="324"/>
      <c r="H560" s="324"/>
      <c r="I560" s="324"/>
      <c r="J560" s="324"/>
      <c r="K560" s="324"/>
    </row>
    <row r="561" spans="1:11" ht="15" customHeight="1">
      <c r="A561" s="66"/>
      <c r="B561" s="66"/>
      <c r="C561" s="66"/>
      <c r="D561" s="66"/>
      <c r="E561" s="73" t="e">
        <f>'proje ve personel bilgileri'!#REF!</f>
        <v>#REF!</v>
      </c>
      <c r="F561" s="68" t="e">
        <f>IF('proje ve personel bilgileri'!#REF!=1,"/ Haziran ayına aittir.",(IF('proje ve personel bilgileri'!#REF!=2,"/ Aralık ayına aittir.",0)))</f>
        <v>#REF!</v>
      </c>
      <c r="H561" s="66"/>
      <c r="I561" s="66"/>
      <c r="J561" s="66"/>
      <c r="K561" s="66"/>
    </row>
    <row r="562" ht="18.75" customHeight="1">
      <c r="K562" s="4" t="s">
        <v>50</v>
      </c>
    </row>
    <row r="563" spans="1:11" ht="15.75" customHeight="1">
      <c r="A563" s="327" t="s">
        <v>2</v>
      </c>
      <c r="B563" s="328"/>
      <c r="C563" s="329">
        <f>'proje ve personel bilgileri'!$B$2</f>
        <v>0</v>
      </c>
      <c r="D563" s="330"/>
      <c r="E563" s="330"/>
      <c r="F563" s="330"/>
      <c r="G563" s="330"/>
      <c r="H563" s="330"/>
      <c r="I563" s="330"/>
      <c r="J563" s="330"/>
      <c r="K563" s="331"/>
    </row>
    <row r="564" spans="1:11" ht="15.75" customHeight="1">
      <c r="A564" s="332" t="s">
        <v>3</v>
      </c>
      <c r="B564" s="333"/>
      <c r="C564" s="334">
        <f>'proje ve personel bilgileri'!$B$3</f>
        <v>0</v>
      </c>
      <c r="D564" s="335"/>
      <c r="E564" s="335"/>
      <c r="F564" s="335"/>
      <c r="G564" s="335"/>
      <c r="H564" s="335"/>
      <c r="I564" s="335"/>
      <c r="J564" s="335"/>
      <c r="K564" s="336"/>
    </row>
    <row r="565" spans="1:11" ht="15" customHeight="1">
      <c r="A565" s="313" t="s">
        <v>51</v>
      </c>
      <c r="B565" s="313" t="s">
        <v>9</v>
      </c>
      <c r="C565" s="313" t="s">
        <v>52</v>
      </c>
      <c r="D565" s="321" t="s">
        <v>53</v>
      </c>
      <c r="E565" s="314"/>
      <c r="F565" s="315"/>
      <c r="G565" s="313" t="s">
        <v>54</v>
      </c>
      <c r="H565" s="316" t="s">
        <v>55</v>
      </c>
      <c r="I565" s="316" t="s">
        <v>56</v>
      </c>
      <c r="J565" s="316" t="s">
        <v>57</v>
      </c>
      <c r="K565" s="310" t="s">
        <v>58</v>
      </c>
    </row>
    <row r="566" spans="1:11" ht="23.25" customHeight="1">
      <c r="A566" s="312"/>
      <c r="B566" s="312"/>
      <c r="C566" s="312"/>
      <c r="D566" s="322"/>
      <c r="E566" s="319" t="s">
        <v>59</v>
      </c>
      <c r="F566" s="320"/>
      <c r="G566" s="312"/>
      <c r="H566" s="317"/>
      <c r="I566" s="317"/>
      <c r="J566" s="317"/>
      <c r="K566" s="311"/>
    </row>
    <row r="567" spans="1:11" ht="60.75" customHeight="1">
      <c r="A567" s="312"/>
      <c r="B567" s="312"/>
      <c r="C567" s="312"/>
      <c r="D567" s="322"/>
      <c r="E567" s="5" t="s">
        <v>69</v>
      </c>
      <c r="F567" s="5" t="s">
        <v>61</v>
      </c>
      <c r="G567" s="312"/>
      <c r="H567" s="317"/>
      <c r="I567" s="318"/>
      <c r="J567" s="318"/>
      <c r="K567" s="312"/>
    </row>
    <row r="568" spans="1:11" ht="15.75" customHeight="1">
      <c r="A568" s="312"/>
      <c r="B568" s="312"/>
      <c r="C568" s="312"/>
      <c r="D568" s="322"/>
      <c r="E568" s="6" t="s">
        <v>62</v>
      </c>
      <c r="F568" s="6" t="s">
        <v>62</v>
      </c>
      <c r="G568" s="253" t="s">
        <v>62</v>
      </c>
      <c r="H568" s="253" t="s">
        <v>62</v>
      </c>
      <c r="I568" s="256" t="s">
        <v>62</v>
      </c>
      <c r="J568" s="6" t="s">
        <v>62</v>
      </c>
      <c r="K568" s="312"/>
    </row>
    <row r="569" spans="1:11" ht="15.75" customHeight="1">
      <c r="A569" s="1">
        <v>289</v>
      </c>
      <c r="B569" s="90" t="str">
        <f>IF('proje ve personel bilgileri'!A303&lt;&gt;0,('proje ve personel bilgileri'!A303)," ")</f>
        <v> </v>
      </c>
      <c r="C569" s="91"/>
      <c r="D569" s="92"/>
      <c r="E569" s="92"/>
      <c r="F569" s="92"/>
      <c r="G569" s="92"/>
      <c r="H569" s="92"/>
      <c r="I569" s="92"/>
      <c r="J569" s="92"/>
      <c r="K569" s="93">
        <f aca="true" t="shared" si="32" ref="K569:K586">IF(D569&lt;&gt;0,SUM(D569+E569+F569+G569-H569-I569-J569),0)</f>
        <v>0</v>
      </c>
    </row>
    <row r="570" spans="1:11" ht="15.75" customHeight="1">
      <c r="A570" s="2">
        <v>290</v>
      </c>
      <c r="B570" s="90" t="str">
        <f>IF('proje ve personel bilgileri'!A304&lt;&gt;0,('proje ve personel bilgileri'!A304)," ")</f>
        <v> </v>
      </c>
      <c r="C570" s="94"/>
      <c r="D570" s="255"/>
      <c r="E570" s="255"/>
      <c r="F570" s="255"/>
      <c r="G570" s="255"/>
      <c r="H570" s="255"/>
      <c r="I570" s="255"/>
      <c r="J570" s="255"/>
      <c r="K570" s="93">
        <f t="shared" si="32"/>
        <v>0</v>
      </c>
    </row>
    <row r="571" spans="1:11" ht="15.75" customHeight="1">
      <c r="A571" s="1">
        <v>291</v>
      </c>
      <c r="B571" s="90" t="str">
        <f>IF('proje ve personel bilgileri'!A305&lt;&gt;0,('proje ve personel bilgileri'!A305)," ")</f>
        <v> </v>
      </c>
      <c r="C571" s="94"/>
      <c r="D571" s="255"/>
      <c r="E571" s="255"/>
      <c r="F571" s="255"/>
      <c r="G571" s="255"/>
      <c r="H571" s="255"/>
      <c r="I571" s="255"/>
      <c r="J571" s="255"/>
      <c r="K571" s="93">
        <f t="shared" si="32"/>
        <v>0</v>
      </c>
    </row>
    <row r="572" spans="1:11" ht="15.75" customHeight="1">
      <c r="A572" s="2">
        <v>292</v>
      </c>
      <c r="B572" s="90" t="str">
        <f>IF('proje ve personel bilgileri'!A306&lt;&gt;0,('proje ve personel bilgileri'!A306)," ")</f>
        <v> </v>
      </c>
      <c r="C572" s="94"/>
      <c r="D572" s="255"/>
      <c r="E572" s="255"/>
      <c r="F572" s="255"/>
      <c r="G572" s="255"/>
      <c r="H572" s="255"/>
      <c r="I572" s="255"/>
      <c r="J572" s="255"/>
      <c r="K572" s="93">
        <f t="shared" si="32"/>
        <v>0</v>
      </c>
    </row>
    <row r="573" spans="1:11" ht="15.75" customHeight="1">
      <c r="A573" s="1">
        <v>293</v>
      </c>
      <c r="B573" s="90" t="str">
        <f>IF('proje ve personel bilgileri'!A307&lt;&gt;0,('proje ve personel bilgileri'!A307)," ")</f>
        <v> </v>
      </c>
      <c r="C573" s="94"/>
      <c r="D573" s="255"/>
      <c r="E573" s="255"/>
      <c r="F573" s="255"/>
      <c r="G573" s="255"/>
      <c r="H573" s="255"/>
      <c r="I573" s="255"/>
      <c r="J573" s="255"/>
      <c r="K573" s="93">
        <f t="shared" si="32"/>
        <v>0</v>
      </c>
    </row>
    <row r="574" spans="1:11" ht="15.75" customHeight="1">
      <c r="A574" s="2">
        <v>294</v>
      </c>
      <c r="B574" s="90" t="str">
        <f>IF('proje ve personel bilgileri'!A308&lt;&gt;0,('proje ve personel bilgileri'!A308)," ")</f>
        <v> </v>
      </c>
      <c r="C574" s="94"/>
      <c r="D574" s="255"/>
      <c r="E574" s="255"/>
      <c r="F574" s="255"/>
      <c r="G574" s="255"/>
      <c r="H574" s="255"/>
      <c r="I574" s="255"/>
      <c r="J574" s="255"/>
      <c r="K574" s="93">
        <f t="shared" si="32"/>
        <v>0</v>
      </c>
    </row>
    <row r="575" spans="1:11" ht="15.75" customHeight="1">
      <c r="A575" s="1">
        <v>295</v>
      </c>
      <c r="B575" s="90" t="str">
        <f>IF('proje ve personel bilgileri'!A309&lt;&gt;0,('proje ve personel bilgileri'!A309)," ")</f>
        <v> </v>
      </c>
      <c r="C575" s="94"/>
      <c r="D575" s="255"/>
      <c r="E575" s="255"/>
      <c r="F575" s="255"/>
      <c r="G575" s="255"/>
      <c r="H575" s="255"/>
      <c r="I575" s="255"/>
      <c r="J575" s="255"/>
      <c r="K575" s="93">
        <f t="shared" si="32"/>
        <v>0</v>
      </c>
    </row>
    <row r="576" spans="1:11" ht="15.75" customHeight="1">
      <c r="A576" s="2">
        <v>296</v>
      </c>
      <c r="B576" s="90" t="str">
        <f>IF('proje ve personel bilgileri'!A310&lt;&gt;0,('proje ve personel bilgileri'!A310)," ")</f>
        <v> </v>
      </c>
      <c r="C576" s="94"/>
      <c r="D576" s="255"/>
      <c r="E576" s="255"/>
      <c r="F576" s="255"/>
      <c r="G576" s="255"/>
      <c r="H576" s="255"/>
      <c r="I576" s="255"/>
      <c r="J576" s="255"/>
      <c r="K576" s="93">
        <f t="shared" si="32"/>
        <v>0</v>
      </c>
    </row>
    <row r="577" spans="1:11" ht="15.75" customHeight="1">
      <c r="A577" s="1">
        <v>297</v>
      </c>
      <c r="B577" s="90" t="str">
        <f>IF('proje ve personel bilgileri'!A311&lt;&gt;0,('proje ve personel bilgileri'!A311)," ")</f>
        <v> </v>
      </c>
      <c r="C577" s="94"/>
      <c r="D577" s="255"/>
      <c r="E577" s="255"/>
      <c r="F577" s="255"/>
      <c r="G577" s="255"/>
      <c r="H577" s="255"/>
      <c r="I577" s="255"/>
      <c r="J577" s="255"/>
      <c r="K577" s="93">
        <f t="shared" si="32"/>
        <v>0</v>
      </c>
    </row>
    <row r="578" spans="1:11" ht="15.75" customHeight="1">
      <c r="A578" s="2">
        <v>298</v>
      </c>
      <c r="B578" s="90" t="str">
        <f>IF('proje ve personel bilgileri'!A312&lt;&gt;0,('proje ve personel bilgileri'!A312)," ")</f>
        <v> </v>
      </c>
      <c r="C578" s="94"/>
      <c r="D578" s="255"/>
      <c r="E578" s="255"/>
      <c r="F578" s="255"/>
      <c r="G578" s="255"/>
      <c r="H578" s="255"/>
      <c r="I578" s="255"/>
      <c r="J578" s="255"/>
      <c r="K578" s="93">
        <f t="shared" si="32"/>
        <v>0</v>
      </c>
    </row>
    <row r="579" spans="1:11" ht="15.75" customHeight="1">
      <c r="A579" s="1">
        <v>299</v>
      </c>
      <c r="B579" s="90" t="str">
        <f>IF('proje ve personel bilgileri'!A313&lt;&gt;0,('proje ve personel bilgileri'!A313)," ")</f>
        <v> </v>
      </c>
      <c r="C579" s="94"/>
      <c r="D579" s="255"/>
      <c r="E579" s="255"/>
      <c r="F579" s="255"/>
      <c r="G579" s="255"/>
      <c r="H579" s="255"/>
      <c r="I579" s="255"/>
      <c r="J579" s="255"/>
      <c r="K579" s="93">
        <f t="shared" si="32"/>
        <v>0</v>
      </c>
    </row>
    <row r="580" spans="1:11" ht="15.75" customHeight="1">
      <c r="A580" s="2">
        <v>300</v>
      </c>
      <c r="B580" s="90" t="str">
        <f>IF('proje ve personel bilgileri'!A314&lt;&gt;0,('proje ve personel bilgileri'!A314)," ")</f>
        <v> </v>
      </c>
      <c r="C580" s="94"/>
      <c r="D580" s="255"/>
      <c r="E580" s="255"/>
      <c r="F580" s="255"/>
      <c r="G580" s="255"/>
      <c r="H580" s="255"/>
      <c r="I580" s="255"/>
      <c r="J580" s="255"/>
      <c r="K580" s="93">
        <f t="shared" si="32"/>
        <v>0</v>
      </c>
    </row>
    <row r="581" spans="1:11" ht="15.75" customHeight="1">
      <c r="A581" s="1">
        <v>301</v>
      </c>
      <c r="B581" s="90" t="str">
        <f>IF('proje ve personel bilgileri'!A315&lt;&gt;0,('proje ve personel bilgileri'!A315)," ")</f>
        <v> </v>
      </c>
      <c r="C581" s="94"/>
      <c r="D581" s="255"/>
      <c r="E581" s="255"/>
      <c r="F581" s="255"/>
      <c r="G581" s="255"/>
      <c r="H581" s="255"/>
      <c r="I581" s="255"/>
      <c r="J581" s="255"/>
      <c r="K581" s="93">
        <f t="shared" si="32"/>
        <v>0</v>
      </c>
    </row>
    <row r="582" spans="1:11" ht="15.75" customHeight="1">
      <c r="A582" s="2">
        <v>302</v>
      </c>
      <c r="B582" s="90" t="str">
        <f>IF('proje ve personel bilgileri'!A316&lt;&gt;0,('proje ve personel bilgileri'!A316)," ")</f>
        <v> </v>
      </c>
      <c r="C582" s="94"/>
      <c r="D582" s="255"/>
      <c r="E582" s="255"/>
      <c r="F582" s="255"/>
      <c r="G582" s="255"/>
      <c r="H582" s="255"/>
      <c r="I582" s="255"/>
      <c r="J582" s="255"/>
      <c r="K582" s="93">
        <f t="shared" si="32"/>
        <v>0</v>
      </c>
    </row>
    <row r="583" spans="1:11" ht="15.75" customHeight="1">
      <c r="A583" s="1">
        <v>303</v>
      </c>
      <c r="B583" s="90" t="str">
        <f>IF('proje ve personel bilgileri'!A317&lt;&gt;0,('proje ve personel bilgileri'!A317)," ")</f>
        <v> </v>
      </c>
      <c r="C583" s="94"/>
      <c r="D583" s="255"/>
      <c r="E583" s="255"/>
      <c r="F583" s="255"/>
      <c r="G583" s="255"/>
      <c r="H583" s="255"/>
      <c r="I583" s="255"/>
      <c r="J583" s="255"/>
      <c r="K583" s="93">
        <f t="shared" si="32"/>
        <v>0</v>
      </c>
    </row>
    <row r="584" spans="1:11" ht="15.75" customHeight="1">
      <c r="A584" s="2">
        <v>304</v>
      </c>
      <c r="B584" s="90" t="str">
        <f>IF('proje ve personel bilgileri'!A318&lt;&gt;0,('proje ve personel bilgileri'!A318)," ")</f>
        <v> </v>
      </c>
      <c r="C584" s="94"/>
      <c r="D584" s="255"/>
      <c r="E584" s="255"/>
      <c r="F584" s="255"/>
      <c r="G584" s="255"/>
      <c r="H584" s="255"/>
      <c r="I584" s="255"/>
      <c r="J584" s="255"/>
      <c r="K584" s="93">
        <f t="shared" si="32"/>
        <v>0</v>
      </c>
    </row>
    <row r="585" spans="1:11" ht="15.75" customHeight="1">
      <c r="A585" s="1">
        <v>305</v>
      </c>
      <c r="B585" s="90" t="str">
        <f>IF('proje ve personel bilgileri'!A319&lt;&gt;0,('proje ve personel bilgileri'!A319)," ")</f>
        <v> </v>
      </c>
      <c r="C585" s="94"/>
      <c r="D585" s="255"/>
      <c r="E585" s="255"/>
      <c r="F585" s="255"/>
      <c r="G585" s="255"/>
      <c r="H585" s="255"/>
      <c r="I585" s="255"/>
      <c r="J585" s="255"/>
      <c r="K585" s="93">
        <f t="shared" si="32"/>
        <v>0</v>
      </c>
    </row>
    <row r="586" spans="1:11" ht="15" customHeight="1">
      <c r="A586" s="2">
        <v>306</v>
      </c>
      <c r="B586" s="90" t="str">
        <f>IF('proje ve personel bilgileri'!A320&lt;&gt;0,('proje ve personel bilgileri'!A320)," ")</f>
        <v> </v>
      </c>
      <c r="C586" s="94"/>
      <c r="D586" s="255"/>
      <c r="E586" s="255"/>
      <c r="F586" s="255"/>
      <c r="G586" s="255"/>
      <c r="H586" s="255"/>
      <c r="I586" s="255"/>
      <c r="J586" s="255"/>
      <c r="K586" s="93">
        <f t="shared" si="32"/>
        <v>0</v>
      </c>
    </row>
    <row r="587" spans="1:11" ht="15.75" customHeight="1">
      <c r="A587" s="325" t="s">
        <v>63</v>
      </c>
      <c r="B587" s="326"/>
      <c r="C587" s="7" t="str">
        <f aca="true" t="shared" si="33" ref="C587:J587">IF($K$28&lt;&gt;0,SUM(C569:C586)," ")</f>
        <v> </v>
      </c>
      <c r="D587" s="8" t="str">
        <f t="shared" si="33"/>
        <v> </v>
      </c>
      <c r="E587" s="8" t="str">
        <f t="shared" si="33"/>
        <v> </v>
      </c>
      <c r="F587" s="8" t="str">
        <f t="shared" si="33"/>
        <v> </v>
      </c>
      <c r="G587" s="8" t="str">
        <f t="shared" si="33"/>
        <v> </v>
      </c>
      <c r="H587" s="8" t="str">
        <f t="shared" si="33"/>
        <v> </v>
      </c>
      <c r="I587" s="8" t="str">
        <f t="shared" si="33"/>
        <v> </v>
      </c>
      <c r="J587" s="8" t="str">
        <f t="shared" si="33"/>
        <v> </v>
      </c>
      <c r="K587" s="9">
        <f>SUM(K569:K586)+K552</f>
        <v>0</v>
      </c>
    </row>
    <row r="588" ht="15" customHeight="1">
      <c r="A588" s="259"/>
    </row>
    <row r="589" spans="1:11" ht="24" customHeight="1">
      <c r="A589" s="323" t="s">
        <v>64</v>
      </c>
      <c r="B589" s="323"/>
      <c r="C589" s="323"/>
      <c r="D589" s="323"/>
      <c r="E589" s="323"/>
      <c r="F589" s="323"/>
      <c r="G589" s="323"/>
      <c r="H589" s="323"/>
      <c r="I589" s="323"/>
      <c r="J589" s="323"/>
      <c r="K589" s="323"/>
    </row>
    <row r="590" ht="15" customHeight="1">
      <c r="A590" s="49"/>
    </row>
    <row r="591" ht="15" customHeight="1">
      <c r="A591" s="257" t="s">
        <v>65</v>
      </c>
    </row>
    <row r="592" spans="3:5" ht="15" customHeight="1">
      <c r="C592" s="257" t="s">
        <v>66</v>
      </c>
      <c r="E592" s="257" t="s">
        <v>67</v>
      </c>
    </row>
    <row r="595" spans="1:11" ht="15.75" customHeight="1">
      <c r="A595" s="324" t="s">
        <v>49</v>
      </c>
      <c r="B595" s="324"/>
      <c r="C595" s="324"/>
      <c r="D595" s="324"/>
      <c r="E595" s="324"/>
      <c r="F595" s="324"/>
      <c r="G595" s="324"/>
      <c r="H595" s="324"/>
      <c r="I595" s="324"/>
      <c r="J595" s="324"/>
      <c r="K595" s="324"/>
    </row>
    <row r="596" spans="1:11" ht="15" customHeight="1">
      <c r="A596" s="66"/>
      <c r="B596" s="66"/>
      <c r="C596" s="66"/>
      <c r="D596" s="66"/>
      <c r="E596" s="73" t="e">
        <f>'proje ve personel bilgileri'!#REF!</f>
        <v>#REF!</v>
      </c>
      <c r="F596" s="68" t="e">
        <f>IF('proje ve personel bilgileri'!#REF!=1,"/ Haziran ayına aittir.",(IF('proje ve personel bilgileri'!#REF!=2,"/ Aralık ayına aittir.",0)))</f>
        <v>#REF!</v>
      </c>
      <c r="H596" s="66"/>
      <c r="I596" s="66"/>
      <c r="J596" s="66"/>
      <c r="K596" s="66"/>
    </row>
    <row r="597" ht="18.75" customHeight="1">
      <c r="K597" s="4" t="s">
        <v>50</v>
      </c>
    </row>
    <row r="598" spans="1:11" ht="15.75" customHeight="1">
      <c r="A598" s="327" t="s">
        <v>2</v>
      </c>
      <c r="B598" s="328"/>
      <c r="C598" s="329">
        <f>'proje ve personel bilgileri'!$B$2</f>
        <v>0</v>
      </c>
      <c r="D598" s="330"/>
      <c r="E598" s="330"/>
      <c r="F598" s="330"/>
      <c r="G598" s="330"/>
      <c r="H598" s="330"/>
      <c r="I598" s="330"/>
      <c r="J598" s="330"/>
      <c r="K598" s="331"/>
    </row>
    <row r="599" spans="1:11" ht="15.75" customHeight="1">
      <c r="A599" s="332" t="s">
        <v>3</v>
      </c>
      <c r="B599" s="333"/>
      <c r="C599" s="334">
        <f>'proje ve personel bilgileri'!$B$3</f>
        <v>0</v>
      </c>
      <c r="D599" s="335"/>
      <c r="E599" s="335"/>
      <c r="F599" s="335"/>
      <c r="G599" s="335"/>
      <c r="H599" s="335"/>
      <c r="I599" s="335"/>
      <c r="J599" s="335"/>
      <c r="K599" s="336"/>
    </row>
    <row r="600" spans="1:11" ht="15" customHeight="1">
      <c r="A600" s="313" t="s">
        <v>51</v>
      </c>
      <c r="B600" s="313" t="s">
        <v>9</v>
      </c>
      <c r="C600" s="313" t="s">
        <v>52</v>
      </c>
      <c r="D600" s="321" t="s">
        <v>53</v>
      </c>
      <c r="E600" s="314"/>
      <c r="F600" s="315"/>
      <c r="G600" s="313" t="s">
        <v>54</v>
      </c>
      <c r="H600" s="316" t="s">
        <v>55</v>
      </c>
      <c r="I600" s="316" t="s">
        <v>56</v>
      </c>
      <c r="J600" s="316" t="s">
        <v>57</v>
      </c>
      <c r="K600" s="310" t="s">
        <v>58</v>
      </c>
    </row>
    <row r="601" spans="1:11" ht="15.75" customHeight="1">
      <c r="A601" s="312"/>
      <c r="B601" s="312"/>
      <c r="C601" s="312"/>
      <c r="D601" s="322"/>
      <c r="E601" s="319" t="s">
        <v>59</v>
      </c>
      <c r="F601" s="320"/>
      <c r="G601" s="312"/>
      <c r="H601" s="317"/>
      <c r="I601" s="317"/>
      <c r="J601" s="317"/>
      <c r="K601" s="311"/>
    </row>
    <row r="602" spans="1:11" ht="60.75" customHeight="1">
      <c r="A602" s="312"/>
      <c r="B602" s="312"/>
      <c r="C602" s="312"/>
      <c r="D602" s="322"/>
      <c r="E602" s="5" t="s">
        <v>69</v>
      </c>
      <c r="F602" s="5" t="s">
        <v>61</v>
      </c>
      <c r="G602" s="312"/>
      <c r="H602" s="317"/>
      <c r="I602" s="318"/>
      <c r="J602" s="318"/>
      <c r="K602" s="312"/>
    </row>
    <row r="603" spans="1:11" ht="15.75" customHeight="1">
      <c r="A603" s="312"/>
      <c r="B603" s="312"/>
      <c r="C603" s="312"/>
      <c r="D603" s="322"/>
      <c r="E603" s="6" t="s">
        <v>62</v>
      </c>
      <c r="F603" s="6" t="s">
        <v>62</v>
      </c>
      <c r="G603" s="253" t="s">
        <v>62</v>
      </c>
      <c r="H603" s="253" t="s">
        <v>62</v>
      </c>
      <c r="I603" s="256" t="s">
        <v>62</v>
      </c>
      <c r="J603" s="6" t="s">
        <v>62</v>
      </c>
      <c r="K603" s="312"/>
    </row>
    <row r="604" spans="1:11" ht="15.75" customHeight="1">
      <c r="A604" s="1">
        <v>307</v>
      </c>
      <c r="B604" s="90" t="str">
        <f>IF('proje ve personel bilgileri'!A321&lt;&gt;0,('proje ve personel bilgileri'!A321)," ")</f>
        <v> </v>
      </c>
      <c r="C604" s="91"/>
      <c r="D604" s="92"/>
      <c r="E604" s="92"/>
      <c r="F604" s="92"/>
      <c r="G604" s="92"/>
      <c r="H604" s="92"/>
      <c r="I604" s="92"/>
      <c r="J604" s="92"/>
      <c r="K604" s="93">
        <f aca="true" t="shared" si="34" ref="K604:K621">IF(D604&lt;&gt;0,SUM(D604+E604+F604+G604-H604-I604-J604),0)</f>
        <v>0</v>
      </c>
    </row>
    <row r="605" spans="1:11" ht="15.75" customHeight="1">
      <c r="A605" s="2">
        <v>308</v>
      </c>
      <c r="B605" s="90" t="str">
        <f>IF('proje ve personel bilgileri'!A322&lt;&gt;0,('proje ve personel bilgileri'!A322)," ")</f>
        <v> </v>
      </c>
      <c r="C605" s="94"/>
      <c r="D605" s="255"/>
      <c r="E605" s="255"/>
      <c r="F605" s="255"/>
      <c r="G605" s="255"/>
      <c r="H605" s="255"/>
      <c r="I605" s="255"/>
      <c r="J605" s="255"/>
      <c r="K605" s="93">
        <f t="shared" si="34"/>
        <v>0</v>
      </c>
    </row>
    <row r="606" spans="1:11" ht="15.75" customHeight="1">
      <c r="A606" s="1">
        <v>309</v>
      </c>
      <c r="B606" s="90" t="str">
        <f>IF('proje ve personel bilgileri'!A323&lt;&gt;0,('proje ve personel bilgileri'!A323)," ")</f>
        <v> </v>
      </c>
      <c r="C606" s="94"/>
      <c r="D606" s="255"/>
      <c r="E606" s="255"/>
      <c r="F606" s="255"/>
      <c r="G606" s="255"/>
      <c r="H606" s="255"/>
      <c r="I606" s="255"/>
      <c r="J606" s="255"/>
      <c r="K606" s="93">
        <f t="shared" si="34"/>
        <v>0</v>
      </c>
    </row>
    <row r="607" spans="1:11" ht="15.75" customHeight="1">
      <c r="A607" s="2">
        <v>310</v>
      </c>
      <c r="B607" s="90" t="str">
        <f>IF('proje ve personel bilgileri'!A324&lt;&gt;0,('proje ve personel bilgileri'!A324)," ")</f>
        <v> </v>
      </c>
      <c r="C607" s="94"/>
      <c r="D607" s="255"/>
      <c r="E607" s="255"/>
      <c r="F607" s="255"/>
      <c r="G607" s="255"/>
      <c r="H607" s="255"/>
      <c r="I607" s="255"/>
      <c r="J607" s="255"/>
      <c r="K607" s="93">
        <f t="shared" si="34"/>
        <v>0</v>
      </c>
    </row>
    <row r="608" spans="1:11" ht="15.75" customHeight="1">
      <c r="A608" s="1">
        <v>311</v>
      </c>
      <c r="B608" s="90" t="str">
        <f>IF('proje ve personel bilgileri'!A325&lt;&gt;0,('proje ve personel bilgileri'!A325)," ")</f>
        <v> </v>
      </c>
      <c r="C608" s="94"/>
      <c r="D608" s="255"/>
      <c r="E608" s="255"/>
      <c r="F608" s="255"/>
      <c r="G608" s="255"/>
      <c r="H608" s="255"/>
      <c r="I608" s="255"/>
      <c r="J608" s="255"/>
      <c r="K608" s="93">
        <f t="shared" si="34"/>
        <v>0</v>
      </c>
    </row>
    <row r="609" spans="1:11" ht="15.75" customHeight="1">
      <c r="A609" s="2">
        <v>312</v>
      </c>
      <c r="B609" s="90" t="str">
        <f>IF('proje ve personel bilgileri'!A326&lt;&gt;0,('proje ve personel bilgileri'!A326)," ")</f>
        <v> </v>
      </c>
      <c r="C609" s="94"/>
      <c r="D609" s="255"/>
      <c r="E609" s="255"/>
      <c r="F609" s="255"/>
      <c r="G609" s="255"/>
      <c r="H609" s="255"/>
      <c r="I609" s="255"/>
      <c r="J609" s="255"/>
      <c r="K609" s="93">
        <f t="shared" si="34"/>
        <v>0</v>
      </c>
    </row>
    <row r="610" spans="1:11" ht="15.75" customHeight="1">
      <c r="A610" s="1">
        <v>313</v>
      </c>
      <c r="B610" s="90" t="str">
        <f>IF('proje ve personel bilgileri'!A327&lt;&gt;0,('proje ve personel bilgileri'!A327)," ")</f>
        <v> </v>
      </c>
      <c r="C610" s="94"/>
      <c r="D610" s="255"/>
      <c r="E610" s="255"/>
      <c r="F610" s="255"/>
      <c r="G610" s="255"/>
      <c r="H610" s="255"/>
      <c r="I610" s="255"/>
      <c r="J610" s="255"/>
      <c r="K610" s="93">
        <f t="shared" si="34"/>
        <v>0</v>
      </c>
    </row>
    <row r="611" spans="1:11" ht="15.75" customHeight="1">
      <c r="A611" s="2">
        <v>314</v>
      </c>
      <c r="B611" s="90" t="str">
        <f>IF('proje ve personel bilgileri'!A328&lt;&gt;0,('proje ve personel bilgileri'!A328)," ")</f>
        <v> </v>
      </c>
      <c r="C611" s="94"/>
      <c r="D611" s="255"/>
      <c r="E611" s="255"/>
      <c r="F611" s="255"/>
      <c r="G611" s="255"/>
      <c r="H611" s="255"/>
      <c r="I611" s="255"/>
      <c r="J611" s="255"/>
      <c r="K611" s="93">
        <f t="shared" si="34"/>
        <v>0</v>
      </c>
    </row>
    <row r="612" spans="1:11" ht="15.75" customHeight="1">
      <c r="A612" s="1">
        <v>315</v>
      </c>
      <c r="B612" s="90" t="str">
        <f>IF('proje ve personel bilgileri'!A329&lt;&gt;0,('proje ve personel bilgileri'!A329)," ")</f>
        <v> </v>
      </c>
      <c r="C612" s="94"/>
      <c r="D612" s="255"/>
      <c r="E612" s="255"/>
      <c r="F612" s="255"/>
      <c r="G612" s="255"/>
      <c r="H612" s="255"/>
      <c r="I612" s="255"/>
      <c r="J612" s="255"/>
      <c r="K612" s="93">
        <f t="shared" si="34"/>
        <v>0</v>
      </c>
    </row>
    <row r="613" spans="1:11" ht="15.75" customHeight="1">
      <c r="A613" s="2">
        <v>316</v>
      </c>
      <c r="B613" s="90" t="str">
        <f>IF('proje ve personel bilgileri'!A330&lt;&gt;0,('proje ve personel bilgileri'!A330)," ")</f>
        <v> </v>
      </c>
      <c r="C613" s="94"/>
      <c r="D613" s="255"/>
      <c r="E613" s="255"/>
      <c r="F613" s="255"/>
      <c r="G613" s="255"/>
      <c r="H613" s="255"/>
      <c r="I613" s="255"/>
      <c r="J613" s="255"/>
      <c r="K613" s="93">
        <f t="shared" si="34"/>
        <v>0</v>
      </c>
    </row>
    <row r="614" spans="1:11" ht="15.75" customHeight="1">
      <c r="A614" s="1">
        <v>317</v>
      </c>
      <c r="B614" s="90" t="str">
        <f>IF('proje ve personel bilgileri'!A331&lt;&gt;0,('proje ve personel bilgileri'!A331)," ")</f>
        <v> </v>
      </c>
      <c r="C614" s="94"/>
      <c r="D614" s="255"/>
      <c r="E614" s="255"/>
      <c r="F614" s="255"/>
      <c r="G614" s="255"/>
      <c r="H614" s="255"/>
      <c r="I614" s="255"/>
      <c r="J614" s="255"/>
      <c r="K614" s="93">
        <f t="shared" si="34"/>
        <v>0</v>
      </c>
    </row>
    <row r="615" spans="1:11" ht="15.75" customHeight="1">
      <c r="A615" s="2">
        <v>318</v>
      </c>
      <c r="B615" s="90" t="str">
        <f>IF('proje ve personel bilgileri'!A332&lt;&gt;0,('proje ve personel bilgileri'!A332)," ")</f>
        <v> </v>
      </c>
      <c r="C615" s="94"/>
      <c r="D615" s="255"/>
      <c r="E615" s="255"/>
      <c r="F615" s="255"/>
      <c r="G615" s="255"/>
      <c r="H615" s="255"/>
      <c r="I615" s="255"/>
      <c r="J615" s="255"/>
      <c r="K615" s="93">
        <f t="shared" si="34"/>
        <v>0</v>
      </c>
    </row>
    <row r="616" spans="1:11" ht="15.75" customHeight="1">
      <c r="A616" s="1">
        <v>319</v>
      </c>
      <c r="B616" s="90" t="str">
        <f>IF('proje ve personel bilgileri'!A333&lt;&gt;0,('proje ve personel bilgileri'!A333)," ")</f>
        <v> </v>
      </c>
      <c r="C616" s="94"/>
      <c r="D616" s="255"/>
      <c r="E616" s="255"/>
      <c r="F616" s="255"/>
      <c r="G616" s="255"/>
      <c r="H616" s="255"/>
      <c r="I616" s="255"/>
      <c r="J616" s="255"/>
      <c r="K616" s="93">
        <f t="shared" si="34"/>
        <v>0</v>
      </c>
    </row>
    <row r="617" spans="1:11" ht="15.75" customHeight="1">
      <c r="A617" s="2">
        <v>320</v>
      </c>
      <c r="B617" s="90" t="str">
        <f>IF('proje ve personel bilgileri'!A334&lt;&gt;0,('proje ve personel bilgileri'!A334)," ")</f>
        <v> </v>
      </c>
      <c r="C617" s="94"/>
      <c r="D617" s="255"/>
      <c r="E617" s="255"/>
      <c r="F617" s="255"/>
      <c r="G617" s="255"/>
      <c r="H617" s="255"/>
      <c r="I617" s="255"/>
      <c r="J617" s="255"/>
      <c r="K617" s="93">
        <f t="shared" si="34"/>
        <v>0</v>
      </c>
    </row>
    <row r="618" spans="1:11" ht="15.75" customHeight="1">
      <c r="A618" s="1">
        <v>321</v>
      </c>
      <c r="B618" s="90" t="str">
        <f>IF('proje ve personel bilgileri'!A335&lt;&gt;0,('proje ve personel bilgileri'!A335)," ")</f>
        <v> </v>
      </c>
      <c r="C618" s="94"/>
      <c r="D618" s="255"/>
      <c r="E618" s="255"/>
      <c r="F618" s="255"/>
      <c r="G618" s="255"/>
      <c r="H618" s="255"/>
      <c r="I618" s="255"/>
      <c r="J618" s="255"/>
      <c r="K618" s="93">
        <f t="shared" si="34"/>
        <v>0</v>
      </c>
    </row>
    <row r="619" spans="1:11" ht="15.75" customHeight="1">
      <c r="A619" s="2">
        <v>322</v>
      </c>
      <c r="B619" s="90" t="str">
        <f>IF('proje ve personel bilgileri'!A336&lt;&gt;0,('proje ve personel bilgileri'!A336)," ")</f>
        <v> </v>
      </c>
      <c r="C619" s="94"/>
      <c r="D619" s="255"/>
      <c r="E619" s="255"/>
      <c r="F619" s="255"/>
      <c r="G619" s="255"/>
      <c r="H619" s="255"/>
      <c r="I619" s="255"/>
      <c r="J619" s="255"/>
      <c r="K619" s="93">
        <f t="shared" si="34"/>
        <v>0</v>
      </c>
    </row>
    <row r="620" spans="1:11" ht="15.75" customHeight="1">
      <c r="A620" s="1">
        <v>323</v>
      </c>
      <c r="B620" s="90" t="str">
        <f>IF('proje ve personel bilgileri'!A337&lt;&gt;0,('proje ve personel bilgileri'!A337)," ")</f>
        <v> </v>
      </c>
      <c r="C620" s="94"/>
      <c r="D620" s="255"/>
      <c r="E620" s="255"/>
      <c r="F620" s="255"/>
      <c r="G620" s="255"/>
      <c r="H620" s="255"/>
      <c r="I620" s="255"/>
      <c r="J620" s="255"/>
      <c r="K620" s="93">
        <f t="shared" si="34"/>
        <v>0</v>
      </c>
    </row>
    <row r="621" spans="1:11" ht="15" customHeight="1">
      <c r="A621" s="2">
        <v>324</v>
      </c>
      <c r="B621" s="90" t="str">
        <f>IF('proje ve personel bilgileri'!A338&lt;&gt;0,('proje ve personel bilgileri'!A338)," ")</f>
        <v> </v>
      </c>
      <c r="C621" s="94"/>
      <c r="D621" s="255"/>
      <c r="E621" s="255"/>
      <c r="F621" s="255"/>
      <c r="G621" s="255"/>
      <c r="H621" s="255"/>
      <c r="I621" s="255"/>
      <c r="J621" s="255"/>
      <c r="K621" s="93">
        <f t="shared" si="34"/>
        <v>0</v>
      </c>
    </row>
    <row r="622" spans="1:11" ht="15.75" customHeight="1">
      <c r="A622" s="325" t="s">
        <v>63</v>
      </c>
      <c r="B622" s="326"/>
      <c r="C622" s="7" t="str">
        <f aca="true" t="shared" si="35" ref="C622:J622">IF($K$28&lt;&gt;0,SUM(C604:C621)," ")</f>
        <v> </v>
      </c>
      <c r="D622" s="8" t="str">
        <f t="shared" si="35"/>
        <v> </v>
      </c>
      <c r="E622" s="8" t="str">
        <f t="shared" si="35"/>
        <v> </v>
      </c>
      <c r="F622" s="8" t="str">
        <f t="shared" si="35"/>
        <v> </v>
      </c>
      <c r="G622" s="8" t="str">
        <f t="shared" si="35"/>
        <v> </v>
      </c>
      <c r="H622" s="8" t="str">
        <f t="shared" si="35"/>
        <v> </v>
      </c>
      <c r="I622" s="8" t="str">
        <f t="shared" si="35"/>
        <v> </v>
      </c>
      <c r="J622" s="8" t="str">
        <f t="shared" si="35"/>
        <v> </v>
      </c>
      <c r="K622" s="9">
        <f>SUM(K604:K621)+K587</f>
        <v>0</v>
      </c>
    </row>
    <row r="623" ht="15" customHeight="1">
      <c r="A623" s="259"/>
    </row>
    <row r="624" spans="1:11" ht="25.5" customHeight="1">
      <c r="A624" s="323" t="s">
        <v>64</v>
      </c>
      <c r="B624" s="323"/>
      <c r="C624" s="323"/>
      <c r="D624" s="323"/>
      <c r="E624" s="323"/>
      <c r="F624" s="323"/>
      <c r="G624" s="323"/>
      <c r="H624" s="323"/>
      <c r="I624" s="323"/>
      <c r="J624" s="323"/>
      <c r="K624" s="323"/>
    </row>
    <row r="625" ht="15" customHeight="1">
      <c r="A625" s="49"/>
    </row>
    <row r="626" ht="15" customHeight="1">
      <c r="A626" s="257" t="s">
        <v>65</v>
      </c>
    </row>
    <row r="627" spans="3:5" ht="15" customHeight="1">
      <c r="C627" s="257" t="s">
        <v>66</v>
      </c>
      <c r="E627" s="257" t="s">
        <v>67</v>
      </c>
    </row>
    <row r="630" spans="1:11" ht="15.75" customHeight="1">
      <c r="A630" s="324" t="s">
        <v>49</v>
      </c>
      <c r="B630" s="324"/>
      <c r="C630" s="324"/>
      <c r="D630" s="324"/>
      <c r="E630" s="324"/>
      <c r="F630" s="324"/>
      <c r="G630" s="324"/>
      <c r="H630" s="324"/>
      <c r="I630" s="324"/>
      <c r="J630" s="324"/>
      <c r="K630" s="324"/>
    </row>
    <row r="631" spans="1:11" ht="15" customHeight="1">
      <c r="A631" s="66"/>
      <c r="B631" s="66"/>
      <c r="C631" s="66"/>
      <c r="D631" s="66"/>
      <c r="E631" s="73" t="e">
        <f>'proje ve personel bilgileri'!#REF!</f>
        <v>#REF!</v>
      </c>
      <c r="F631" s="68" t="e">
        <f>IF('proje ve personel bilgileri'!#REF!=1,"/ Haziran ayına aittir.",(IF('proje ve personel bilgileri'!#REF!=2,"/ Aralık ayına aittir.",0)))</f>
        <v>#REF!</v>
      </c>
      <c r="H631" s="66"/>
      <c r="I631" s="66"/>
      <c r="J631" s="66"/>
      <c r="K631" s="66"/>
    </row>
    <row r="632" ht="18.75" customHeight="1">
      <c r="K632" s="4" t="s">
        <v>50</v>
      </c>
    </row>
    <row r="633" spans="1:11" ht="15.75" customHeight="1">
      <c r="A633" s="327" t="s">
        <v>2</v>
      </c>
      <c r="B633" s="328"/>
      <c r="C633" s="329">
        <f>'proje ve personel bilgileri'!$B$2</f>
        <v>0</v>
      </c>
      <c r="D633" s="330"/>
      <c r="E633" s="330"/>
      <c r="F633" s="330"/>
      <c r="G633" s="330"/>
      <c r="H633" s="330"/>
      <c r="I633" s="330"/>
      <c r="J633" s="330"/>
      <c r="K633" s="331"/>
    </row>
    <row r="634" spans="1:11" ht="15.75" customHeight="1">
      <c r="A634" s="332" t="s">
        <v>3</v>
      </c>
      <c r="B634" s="333"/>
      <c r="C634" s="334">
        <f>'proje ve personel bilgileri'!$B$3</f>
        <v>0</v>
      </c>
      <c r="D634" s="335"/>
      <c r="E634" s="335"/>
      <c r="F634" s="335"/>
      <c r="G634" s="335"/>
      <c r="H634" s="335"/>
      <c r="I634" s="335"/>
      <c r="J634" s="335"/>
      <c r="K634" s="336"/>
    </row>
    <row r="635" spans="1:11" ht="15" customHeight="1">
      <c r="A635" s="313" t="s">
        <v>51</v>
      </c>
      <c r="B635" s="313" t="s">
        <v>9</v>
      </c>
      <c r="C635" s="313" t="s">
        <v>52</v>
      </c>
      <c r="D635" s="321" t="s">
        <v>53</v>
      </c>
      <c r="E635" s="314"/>
      <c r="F635" s="315"/>
      <c r="G635" s="313" t="s">
        <v>54</v>
      </c>
      <c r="H635" s="316" t="s">
        <v>55</v>
      </c>
      <c r="I635" s="316" t="s">
        <v>56</v>
      </c>
      <c r="J635" s="316" t="s">
        <v>57</v>
      </c>
      <c r="K635" s="310" t="s">
        <v>58</v>
      </c>
    </row>
    <row r="636" spans="1:11" ht="15.75" customHeight="1">
      <c r="A636" s="312"/>
      <c r="B636" s="312"/>
      <c r="C636" s="312"/>
      <c r="D636" s="322"/>
      <c r="E636" s="319" t="s">
        <v>59</v>
      </c>
      <c r="F636" s="320"/>
      <c r="G636" s="312"/>
      <c r="H636" s="317"/>
      <c r="I636" s="317"/>
      <c r="J636" s="317"/>
      <c r="K636" s="311"/>
    </row>
    <row r="637" spans="1:11" ht="60.75" customHeight="1">
      <c r="A637" s="312"/>
      <c r="B637" s="312"/>
      <c r="C637" s="312"/>
      <c r="D637" s="322"/>
      <c r="E637" s="5" t="s">
        <v>69</v>
      </c>
      <c r="F637" s="5" t="s">
        <v>61</v>
      </c>
      <c r="G637" s="312"/>
      <c r="H637" s="317"/>
      <c r="I637" s="318"/>
      <c r="J637" s="318"/>
      <c r="K637" s="312"/>
    </row>
    <row r="638" spans="1:11" ht="15.75" customHeight="1">
      <c r="A638" s="312"/>
      <c r="B638" s="312"/>
      <c r="C638" s="312"/>
      <c r="D638" s="322"/>
      <c r="E638" s="6" t="s">
        <v>62</v>
      </c>
      <c r="F638" s="6" t="s">
        <v>62</v>
      </c>
      <c r="G638" s="253" t="s">
        <v>62</v>
      </c>
      <c r="H638" s="253" t="s">
        <v>62</v>
      </c>
      <c r="I638" s="256" t="s">
        <v>62</v>
      </c>
      <c r="J638" s="6" t="s">
        <v>62</v>
      </c>
      <c r="K638" s="312"/>
    </row>
    <row r="639" spans="1:11" ht="15.75" customHeight="1">
      <c r="A639" s="1">
        <v>325</v>
      </c>
      <c r="B639" s="90" t="str">
        <f>IF('proje ve personel bilgileri'!A339&lt;&gt;0,('proje ve personel bilgileri'!A339)," ")</f>
        <v> </v>
      </c>
      <c r="C639" s="91"/>
      <c r="D639" s="92"/>
      <c r="E639" s="92"/>
      <c r="F639" s="92"/>
      <c r="G639" s="92"/>
      <c r="H639" s="92"/>
      <c r="I639" s="92"/>
      <c r="J639" s="92"/>
      <c r="K639" s="93">
        <f aca="true" t="shared" si="36" ref="K639:K656">IF(D639&lt;&gt;0,SUM(D639+E639+F639+G639-H639-I639-J639),0)</f>
        <v>0</v>
      </c>
    </row>
    <row r="640" spans="1:11" ht="15.75" customHeight="1">
      <c r="A640" s="2">
        <v>326</v>
      </c>
      <c r="B640" s="90" t="str">
        <f>IF('proje ve personel bilgileri'!A340&lt;&gt;0,('proje ve personel bilgileri'!A340)," ")</f>
        <v> </v>
      </c>
      <c r="C640" s="94"/>
      <c r="D640" s="255"/>
      <c r="E640" s="255"/>
      <c r="F640" s="255"/>
      <c r="G640" s="255"/>
      <c r="H640" s="255"/>
      <c r="I640" s="255"/>
      <c r="J640" s="255"/>
      <c r="K640" s="93">
        <f t="shared" si="36"/>
        <v>0</v>
      </c>
    </row>
    <row r="641" spans="1:11" ht="15.75" customHeight="1">
      <c r="A641" s="1">
        <v>327</v>
      </c>
      <c r="B641" s="90" t="str">
        <f>IF('proje ve personel bilgileri'!A341&lt;&gt;0,('proje ve personel bilgileri'!A341)," ")</f>
        <v> </v>
      </c>
      <c r="C641" s="94"/>
      <c r="D641" s="255"/>
      <c r="E641" s="255"/>
      <c r="F641" s="255"/>
      <c r="G641" s="255"/>
      <c r="H641" s="255"/>
      <c r="I641" s="255"/>
      <c r="J641" s="255"/>
      <c r="K641" s="93">
        <f t="shared" si="36"/>
        <v>0</v>
      </c>
    </row>
    <row r="642" spans="1:11" ht="15.75" customHeight="1">
      <c r="A642" s="2">
        <v>328</v>
      </c>
      <c r="B642" s="90" t="str">
        <f>IF('proje ve personel bilgileri'!A342&lt;&gt;0,('proje ve personel bilgileri'!A342)," ")</f>
        <v> </v>
      </c>
      <c r="C642" s="94"/>
      <c r="D642" s="255"/>
      <c r="E642" s="255"/>
      <c r="F642" s="255"/>
      <c r="G642" s="255"/>
      <c r="H642" s="255"/>
      <c r="I642" s="255"/>
      <c r="J642" s="255"/>
      <c r="K642" s="93">
        <f t="shared" si="36"/>
        <v>0</v>
      </c>
    </row>
    <row r="643" spans="1:11" ht="15.75" customHeight="1">
      <c r="A643" s="1">
        <v>329</v>
      </c>
      <c r="B643" s="90" t="str">
        <f>IF('proje ve personel bilgileri'!A343&lt;&gt;0,('proje ve personel bilgileri'!A343)," ")</f>
        <v> </v>
      </c>
      <c r="C643" s="94"/>
      <c r="D643" s="255"/>
      <c r="E643" s="255"/>
      <c r="F643" s="255"/>
      <c r="G643" s="255"/>
      <c r="H643" s="255"/>
      <c r="I643" s="255"/>
      <c r="J643" s="255"/>
      <c r="K643" s="93">
        <f t="shared" si="36"/>
        <v>0</v>
      </c>
    </row>
    <row r="644" spans="1:11" ht="15.75" customHeight="1">
      <c r="A644" s="2">
        <v>330</v>
      </c>
      <c r="B644" s="90" t="str">
        <f>IF('proje ve personel bilgileri'!A344&lt;&gt;0,('proje ve personel bilgileri'!A344)," ")</f>
        <v> </v>
      </c>
      <c r="C644" s="94"/>
      <c r="D644" s="255"/>
      <c r="E644" s="255"/>
      <c r="F644" s="255"/>
      <c r="G644" s="255"/>
      <c r="H644" s="255"/>
      <c r="I644" s="255"/>
      <c r="J644" s="255"/>
      <c r="K644" s="93">
        <f t="shared" si="36"/>
        <v>0</v>
      </c>
    </row>
    <row r="645" spans="1:11" ht="15.75" customHeight="1">
      <c r="A645" s="1">
        <v>331</v>
      </c>
      <c r="B645" s="90" t="str">
        <f>IF('proje ve personel bilgileri'!A345&lt;&gt;0,('proje ve personel bilgileri'!A345)," ")</f>
        <v> </v>
      </c>
      <c r="C645" s="94"/>
      <c r="D645" s="255"/>
      <c r="E645" s="255"/>
      <c r="F645" s="255"/>
      <c r="G645" s="255"/>
      <c r="H645" s="255"/>
      <c r="I645" s="255"/>
      <c r="J645" s="255"/>
      <c r="K645" s="93">
        <f t="shared" si="36"/>
        <v>0</v>
      </c>
    </row>
    <row r="646" spans="1:11" ht="15.75" customHeight="1">
      <c r="A646" s="2">
        <v>332</v>
      </c>
      <c r="B646" s="90" t="str">
        <f>IF('proje ve personel bilgileri'!A346&lt;&gt;0,('proje ve personel bilgileri'!A346)," ")</f>
        <v> </v>
      </c>
      <c r="C646" s="94"/>
      <c r="D646" s="255"/>
      <c r="E646" s="255"/>
      <c r="F646" s="255"/>
      <c r="G646" s="255"/>
      <c r="H646" s="255"/>
      <c r="I646" s="255"/>
      <c r="J646" s="255"/>
      <c r="K646" s="93">
        <f t="shared" si="36"/>
        <v>0</v>
      </c>
    </row>
    <row r="647" spans="1:11" ht="15.75" customHeight="1">
      <c r="A647" s="1">
        <v>333</v>
      </c>
      <c r="B647" s="90" t="str">
        <f>IF('proje ve personel bilgileri'!A347&lt;&gt;0,('proje ve personel bilgileri'!A347)," ")</f>
        <v> </v>
      </c>
      <c r="C647" s="94"/>
      <c r="D647" s="255"/>
      <c r="E647" s="255"/>
      <c r="F647" s="255"/>
      <c r="G647" s="255"/>
      <c r="H647" s="255"/>
      <c r="I647" s="255"/>
      <c r="J647" s="255"/>
      <c r="K647" s="93">
        <f t="shared" si="36"/>
        <v>0</v>
      </c>
    </row>
    <row r="648" spans="1:11" ht="15.75" customHeight="1">
      <c r="A648" s="2">
        <v>334</v>
      </c>
      <c r="B648" s="90" t="str">
        <f>IF('proje ve personel bilgileri'!A348&lt;&gt;0,('proje ve personel bilgileri'!A348)," ")</f>
        <v> </v>
      </c>
      <c r="C648" s="94"/>
      <c r="D648" s="255"/>
      <c r="E648" s="255"/>
      <c r="F648" s="255"/>
      <c r="G648" s="255"/>
      <c r="H648" s="255"/>
      <c r="I648" s="255"/>
      <c r="J648" s="255"/>
      <c r="K648" s="93">
        <f t="shared" si="36"/>
        <v>0</v>
      </c>
    </row>
    <row r="649" spans="1:11" ht="15.75" customHeight="1">
      <c r="A649" s="1">
        <v>335</v>
      </c>
      <c r="B649" s="90" t="str">
        <f>IF('proje ve personel bilgileri'!A349&lt;&gt;0,('proje ve personel bilgileri'!A349)," ")</f>
        <v> </v>
      </c>
      <c r="C649" s="94"/>
      <c r="D649" s="255"/>
      <c r="E649" s="255"/>
      <c r="F649" s="255"/>
      <c r="G649" s="255"/>
      <c r="H649" s="255"/>
      <c r="I649" s="255"/>
      <c r="J649" s="255"/>
      <c r="K649" s="93">
        <f t="shared" si="36"/>
        <v>0</v>
      </c>
    </row>
    <row r="650" spans="1:11" ht="15.75" customHeight="1">
      <c r="A650" s="2">
        <v>336</v>
      </c>
      <c r="B650" s="90" t="str">
        <f>IF('proje ve personel bilgileri'!A350&lt;&gt;0,('proje ve personel bilgileri'!A350)," ")</f>
        <v> </v>
      </c>
      <c r="C650" s="94"/>
      <c r="D650" s="255"/>
      <c r="E650" s="255"/>
      <c r="F650" s="255"/>
      <c r="G650" s="255"/>
      <c r="H650" s="255"/>
      <c r="I650" s="255"/>
      <c r="J650" s="255"/>
      <c r="K650" s="93">
        <f t="shared" si="36"/>
        <v>0</v>
      </c>
    </row>
    <row r="651" spans="1:11" ht="15.75" customHeight="1">
      <c r="A651" s="1">
        <v>337</v>
      </c>
      <c r="B651" s="90" t="str">
        <f>IF('proje ve personel bilgileri'!A351&lt;&gt;0,('proje ve personel bilgileri'!A351)," ")</f>
        <v> </v>
      </c>
      <c r="C651" s="94"/>
      <c r="D651" s="255"/>
      <c r="E651" s="255"/>
      <c r="F651" s="255"/>
      <c r="G651" s="255"/>
      <c r="H651" s="255"/>
      <c r="I651" s="255"/>
      <c r="J651" s="255"/>
      <c r="K651" s="93">
        <f t="shared" si="36"/>
        <v>0</v>
      </c>
    </row>
    <row r="652" spans="1:11" ht="15.75" customHeight="1">
      <c r="A652" s="2">
        <v>338</v>
      </c>
      <c r="B652" s="90" t="str">
        <f>IF('proje ve personel bilgileri'!A352&lt;&gt;0,('proje ve personel bilgileri'!A352)," ")</f>
        <v> </v>
      </c>
      <c r="C652" s="94"/>
      <c r="D652" s="255"/>
      <c r="E652" s="255"/>
      <c r="F652" s="255"/>
      <c r="G652" s="255"/>
      <c r="H652" s="255"/>
      <c r="I652" s="255"/>
      <c r="J652" s="255"/>
      <c r="K652" s="93">
        <f t="shared" si="36"/>
        <v>0</v>
      </c>
    </row>
    <row r="653" spans="1:11" ht="15.75" customHeight="1">
      <c r="A653" s="1">
        <v>339</v>
      </c>
      <c r="B653" s="90" t="str">
        <f>IF('proje ve personel bilgileri'!A353&lt;&gt;0,('proje ve personel bilgileri'!A353)," ")</f>
        <v> </v>
      </c>
      <c r="C653" s="94"/>
      <c r="D653" s="255"/>
      <c r="E653" s="255"/>
      <c r="F653" s="255"/>
      <c r="G653" s="255"/>
      <c r="H653" s="255"/>
      <c r="I653" s="255"/>
      <c r="J653" s="255"/>
      <c r="K653" s="93">
        <f t="shared" si="36"/>
        <v>0</v>
      </c>
    </row>
    <row r="654" spans="1:11" ht="15.75" customHeight="1">
      <c r="A654" s="2">
        <v>340</v>
      </c>
      <c r="B654" s="90" t="str">
        <f>IF('proje ve personel bilgileri'!A354&lt;&gt;0,('proje ve personel bilgileri'!A354)," ")</f>
        <v> </v>
      </c>
      <c r="C654" s="94"/>
      <c r="D654" s="255"/>
      <c r="E654" s="255"/>
      <c r="F654" s="255"/>
      <c r="G654" s="255"/>
      <c r="H654" s="255"/>
      <c r="I654" s="255"/>
      <c r="J654" s="255"/>
      <c r="K654" s="93">
        <f t="shared" si="36"/>
        <v>0</v>
      </c>
    </row>
    <row r="655" spans="1:11" ht="15.75" customHeight="1">
      <c r="A655" s="1">
        <v>341</v>
      </c>
      <c r="B655" s="90" t="str">
        <f>IF('proje ve personel bilgileri'!A355&lt;&gt;0,('proje ve personel bilgileri'!A355)," ")</f>
        <v> </v>
      </c>
      <c r="C655" s="94"/>
      <c r="D655" s="255"/>
      <c r="E655" s="255"/>
      <c r="F655" s="255"/>
      <c r="G655" s="255"/>
      <c r="H655" s="255"/>
      <c r="I655" s="255"/>
      <c r="J655" s="255"/>
      <c r="K655" s="93">
        <f t="shared" si="36"/>
        <v>0</v>
      </c>
    </row>
    <row r="656" spans="1:11" ht="15" customHeight="1">
      <c r="A656" s="2">
        <v>342</v>
      </c>
      <c r="B656" s="90" t="str">
        <f>IF('proje ve personel bilgileri'!A356&lt;&gt;0,('proje ve personel bilgileri'!A356)," ")</f>
        <v> </v>
      </c>
      <c r="C656" s="94"/>
      <c r="D656" s="255"/>
      <c r="E656" s="255"/>
      <c r="F656" s="255"/>
      <c r="G656" s="255"/>
      <c r="H656" s="255"/>
      <c r="I656" s="255"/>
      <c r="J656" s="255"/>
      <c r="K656" s="93">
        <f t="shared" si="36"/>
        <v>0</v>
      </c>
    </row>
    <row r="657" spans="1:11" ht="15.75" customHeight="1">
      <c r="A657" s="325" t="s">
        <v>63</v>
      </c>
      <c r="B657" s="326"/>
      <c r="C657" s="7" t="str">
        <f aca="true" t="shared" si="37" ref="C657:J657">IF($K$28&lt;&gt;0,SUM(C639:C656)," ")</f>
        <v> </v>
      </c>
      <c r="D657" s="8" t="str">
        <f t="shared" si="37"/>
        <v> </v>
      </c>
      <c r="E657" s="8" t="str">
        <f t="shared" si="37"/>
        <v> </v>
      </c>
      <c r="F657" s="8" t="str">
        <f t="shared" si="37"/>
        <v> </v>
      </c>
      <c r="G657" s="8" t="str">
        <f t="shared" si="37"/>
        <v> </v>
      </c>
      <c r="H657" s="8" t="str">
        <f t="shared" si="37"/>
        <v> </v>
      </c>
      <c r="I657" s="8" t="str">
        <f t="shared" si="37"/>
        <v> </v>
      </c>
      <c r="J657" s="8" t="str">
        <f t="shared" si="37"/>
        <v> </v>
      </c>
      <c r="K657" s="9">
        <f>SUM(K639:K656)+K622</f>
        <v>0</v>
      </c>
    </row>
    <row r="658" ht="15" customHeight="1">
      <c r="A658" s="259"/>
    </row>
    <row r="659" spans="1:11" ht="24" customHeight="1">
      <c r="A659" s="323" t="s">
        <v>64</v>
      </c>
      <c r="B659" s="323"/>
      <c r="C659" s="323"/>
      <c r="D659" s="323"/>
      <c r="E659" s="323"/>
      <c r="F659" s="323"/>
      <c r="G659" s="323"/>
      <c r="H659" s="323"/>
      <c r="I659" s="323"/>
      <c r="J659" s="323"/>
      <c r="K659" s="323"/>
    </row>
    <row r="660" ht="15" customHeight="1">
      <c r="A660" s="49"/>
    </row>
    <row r="661" ht="15" customHeight="1">
      <c r="A661" s="257" t="s">
        <v>65</v>
      </c>
    </row>
    <row r="662" spans="3:5" ht="15" customHeight="1">
      <c r="C662" s="257" t="s">
        <v>66</v>
      </c>
      <c r="E662" s="257" t="s">
        <v>67</v>
      </c>
    </row>
    <row r="665" spans="1:11" ht="15.75" customHeight="1">
      <c r="A665" s="324" t="s">
        <v>49</v>
      </c>
      <c r="B665" s="324"/>
      <c r="C665" s="324"/>
      <c r="D665" s="324"/>
      <c r="E665" s="324"/>
      <c r="F665" s="324"/>
      <c r="G665" s="324"/>
      <c r="H665" s="324"/>
      <c r="I665" s="324"/>
      <c r="J665" s="324"/>
      <c r="K665" s="324"/>
    </row>
    <row r="666" spans="1:11" ht="15" customHeight="1">
      <c r="A666" s="66"/>
      <c r="B666" s="66"/>
      <c r="C666" s="66"/>
      <c r="D666" s="66"/>
      <c r="E666" s="73" t="e">
        <f>'proje ve personel bilgileri'!#REF!</f>
        <v>#REF!</v>
      </c>
      <c r="F666" s="68" t="e">
        <f>IF('proje ve personel bilgileri'!#REF!=1,"/ Haziran ayına aittir.",(IF('proje ve personel bilgileri'!#REF!=2,"/ Aralık ayına aittir.",0)))</f>
        <v>#REF!</v>
      </c>
      <c r="H666" s="66"/>
      <c r="I666" s="66"/>
      <c r="J666" s="66"/>
      <c r="K666" s="66"/>
    </row>
    <row r="667" ht="18.75" customHeight="1">
      <c r="K667" s="4" t="s">
        <v>50</v>
      </c>
    </row>
    <row r="668" spans="1:11" ht="15.75" customHeight="1">
      <c r="A668" s="327" t="s">
        <v>2</v>
      </c>
      <c r="B668" s="328"/>
      <c r="C668" s="329">
        <f>'proje ve personel bilgileri'!$B$2</f>
        <v>0</v>
      </c>
      <c r="D668" s="330"/>
      <c r="E668" s="330"/>
      <c r="F668" s="330"/>
      <c r="G668" s="330"/>
      <c r="H668" s="330"/>
      <c r="I668" s="330"/>
      <c r="J668" s="330"/>
      <c r="K668" s="331"/>
    </row>
    <row r="669" spans="1:11" ht="15.75" customHeight="1">
      <c r="A669" s="332" t="s">
        <v>3</v>
      </c>
      <c r="B669" s="333"/>
      <c r="C669" s="334">
        <f>'proje ve personel bilgileri'!$B$3</f>
        <v>0</v>
      </c>
      <c r="D669" s="335"/>
      <c r="E669" s="335"/>
      <c r="F669" s="335"/>
      <c r="G669" s="335"/>
      <c r="H669" s="335"/>
      <c r="I669" s="335"/>
      <c r="J669" s="335"/>
      <c r="K669" s="336"/>
    </row>
    <row r="670" spans="1:11" ht="15" customHeight="1">
      <c r="A670" s="313" t="s">
        <v>51</v>
      </c>
      <c r="B670" s="313" t="s">
        <v>9</v>
      </c>
      <c r="C670" s="313" t="s">
        <v>52</v>
      </c>
      <c r="D670" s="321" t="s">
        <v>53</v>
      </c>
      <c r="E670" s="314"/>
      <c r="F670" s="315"/>
      <c r="G670" s="313" t="s">
        <v>54</v>
      </c>
      <c r="H670" s="316" t="s">
        <v>55</v>
      </c>
      <c r="I670" s="316" t="s">
        <v>56</v>
      </c>
      <c r="J670" s="316" t="s">
        <v>57</v>
      </c>
      <c r="K670" s="310" t="s">
        <v>58</v>
      </c>
    </row>
    <row r="671" spans="1:11" ht="24" customHeight="1">
      <c r="A671" s="312"/>
      <c r="B671" s="312"/>
      <c r="C671" s="312"/>
      <c r="D671" s="322"/>
      <c r="E671" s="319" t="s">
        <v>59</v>
      </c>
      <c r="F671" s="320"/>
      <c r="G671" s="312"/>
      <c r="H671" s="317"/>
      <c r="I671" s="317"/>
      <c r="J671" s="317"/>
      <c r="K671" s="311"/>
    </row>
    <row r="672" spans="1:11" ht="60.75" customHeight="1">
      <c r="A672" s="312"/>
      <c r="B672" s="312"/>
      <c r="C672" s="312"/>
      <c r="D672" s="322"/>
      <c r="E672" s="5" t="s">
        <v>69</v>
      </c>
      <c r="F672" s="5" t="s">
        <v>61</v>
      </c>
      <c r="G672" s="312"/>
      <c r="H672" s="317"/>
      <c r="I672" s="318"/>
      <c r="J672" s="318"/>
      <c r="K672" s="312"/>
    </row>
    <row r="673" spans="1:11" ht="15.75" customHeight="1">
      <c r="A673" s="312"/>
      <c r="B673" s="312"/>
      <c r="C673" s="312"/>
      <c r="D673" s="322"/>
      <c r="E673" s="6" t="s">
        <v>62</v>
      </c>
      <c r="F673" s="6" t="s">
        <v>62</v>
      </c>
      <c r="G673" s="253" t="s">
        <v>62</v>
      </c>
      <c r="H673" s="253" t="s">
        <v>62</v>
      </c>
      <c r="I673" s="256" t="s">
        <v>62</v>
      </c>
      <c r="J673" s="6" t="s">
        <v>62</v>
      </c>
      <c r="K673" s="312"/>
    </row>
    <row r="674" spans="1:11" ht="15.75" customHeight="1">
      <c r="A674" s="1">
        <v>343</v>
      </c>
      <c r="B674" s="90" t="str">
        <f>IF('proje ve personel bilgileri'!A357&lt;&gt;0,('proje ve personel bilgileri'!A357)," ")</f>
        <v> </v>
      </c>
      <c r="C674" s="91"/>
      <c r="D674" s="92"/>
      <c r="E674" s="92"/>
      <c r="F674" s="92"/>
      <c r="G674" s="92"/>
      <c r="H674" s="92"/>
      <c r="I674" s="92"/>
      <c r="J674" s="92"/>
      <c r="K674" s="93">
        <f aca="true" t="shared" si="38" ref="K674:K691">IF(D674&lt;&gt;0,SUM(D674+E674+F674+G674-H674-I674-J674),0)</f>
        <v>0</v>
      </c>
    </row>
    <row r="675" spans="1:11" ht="15.75" customHeight="1">
      <c r="A675" s="2">
        <v>344</v>
      </c>
      <c r="B675" s="90" t="str">
        <f>IF('proje ve personel bilgileri'!A358&lt;&gt;0,('proje ve personel bilgileri'!A358)," ")</f>
        <v> </v>
      </c>
      <c r="C675" s="94"/>
      <c r="D675" s="255"/>
      <c r="E675" s="255"/>
      <c r="F675" s="255"/>
      <c r="G675" s="255"/>
      <c r="H675" s="255"/>
      <c r="I675" s="255"/>
      <c r="J675" s="255"/>
      <c r="K675" s="93">
        <f t="shared" si="38"/>
        <v>0</v>
      </c>
    </row>
    <row r="676" spans="1:11" ht="15.75" customHeight="1">
      <c r="A676" s="1">
        <v>345</v>
      </c>
      <c r="B676" s="90" t="str">
        <f>IF('proje ve personel bilgileri'!A359&lt;&gt;0,('proje ve personel bilgileri'!A359)," ")</f>
        <v> </v>
      </c>
      <c r="C676" s="94"/>
      <c r="D676" s="255"/>
      <c r="E676" s="255"/>
      <c r="F676" s="255"/>
      <c r="G676" s="255"/>
      <c r="H676" s="255"/>
      <c r="I676" s="255"/>
      <c r="J676" s="255"/>
      <c r="K676" s="93">
        <f t="shared" si="38"/>
        <v>0</v>
      </c>
    </row>
    <row r="677" spans="1:11" ht="15.75" customHeight="1">
      <c r="A677" s="2">
        <v>346</v>
      </c>
      <c r="B677" s="90" t="str">
        <f>IF('proje ve personel bilgileri'!A360&lt;&gt;0,('proje ve personel bilgileri'!A360)," ")</f>
        <v> </v>
      </c>
      <c r="C677" s="94"/>
      <c r="D677" s="255"/>
      <c r="E677" s="255"/>
      <c r="F677" s="255"/>
      <c r="G677" s="255"/>
      <c r="H677" s="255"/>
      <c r="I677" s="255"/>
      <c r="J677" s="255"/>
      <c r="K677" s="93">
        <f t="shared" si="38"/>
        <v>0</v>
      </c>
    </row>
    <row r="678" spans="1:11" ht="15.75" customHeight="1">
      <c r="A678" s="1">
        <v>347</v>
      </c>
      <c r="B678" s="90" t="str">
        <f>IF('proje ve personel bilgileri'!A361&lt;&gt;0,('proje ve personel bilgileri'!A361)," ")</f>
        <v> </v>
      </c>
      <c r="C678" s="94"/>
      <c r="D678" s="255"/>
      <c r="E678" s="255"/>
      <c r="F678" s="255"/>
      <c r="G678" s="255"/>
      <c r="H678" s="255"/>
      <c r="I678" s="255"/>
      <c r="J678" s="255"/>
      <c r="K678" s="93">
        <f t="shared" si="38"/>
        <v>0</v>
      </c>
    </row>
    <row r="679" spans="1:11" ht="15.75" customHeight="1">
      <c r="A679" s="2">
        <v>348</v>
      </c>
      <c r="B679" s="90" t="str">
        <f>IF('proje ve personel bilgileri'!A362&lt;&gt;0,('proje ve personel bilgileri'!A362)," ")</f>
        <v> </v>
      </c>
      <c r="C679" s="94"/>
      <c r="D679" s="255"/>
      <c r="E679" s="255"/>
      <c r="F679" s="255"/>
      <c r="G679" s="255"/>
      <c r="H679" s="255"/>
      <c r="I679" s="255"/>
      <c r="J679" s="255"/>
      <c r="K679" s="93">
        <f t="shared" si="38"/>
        <v>0</v>
      </c>
    </row>
    <row r="680" spans="1:11" ht="15.75" customHeight="1">
      <c r="A680" s="1">
        <v>349</v>
      </c>
      <c r="B680" s="90" t="str">
        <f>IF('proje ve personel bilgileri'!A363&lt;&gt;0,('proje ve personel bilgileri'!A363)," ")</f>
        <v> </v>
      </c>
      <c r="C680" s="94"/>
      <c r="D680" s="255"/>
      <c r="E680" s="255"/>
      <c r="F680" s="255"/>
      <c r="G680" s="255"/>
      <c r="H680" s="255"/>
      <c r="I680" s="255"/>
      <c r="J680" s="255"/>
      <c r="K680" s="93">
        <f t="shared" si="38"/>
        <v>0</v>
      </c>
    </row>
    <row r="681" spans="1:11" ht="15.75" customHeight="1">
      <c r="A681" s="2">
        <v>350</v>
      </c>
      <c r="B681" s="90" t="str">
        <f>IF('proje ve personel bilgileri'!A364&lt;&gt;0,('proje ve personel bilgileri'!A364)," ")</f>
        <v> </v>
      </c>
      <c r="C681" s="94"/>
      <c r="D681" s="255"/>
      <c r="E681" s="255"/>
      <c r="F681" s="255"/>
      <c r="G681" s="255"/>
      <c r="H681" s="255"/>
      <c r="I681" s="255"/>
      <c r="J681" s="255"/>
      <c r="K681" s="93">
        <f t="shared" si="38"/>
        <v>0</v>
      </c>
    </row>
    <row r="682" spans="1:11" ht="15.75" customHeight="1">
      <c r="A682" s="1">
        <v>351</v>
      </c>
      <c r="B682" s="90" t="str">
        <f>IF('proje ve personel bilgileri'!A365&lt;&gt;0,('proje ve personel bilgileri'!A365)," ")</f>
        <v> </v>
      </c>
      <c r="C682" s="94"/>
      <c r="D682" s="255"/>
      <c r="E682" s="255"/>
      <c r="F682" s="255"/>
      <c r="G682" s="255"/>
      <c r="H682" s="255"/>
      <c r="I682" s="255"/>
      <c r="J682" s="255"/>
      <c r="K682" s="93">
        <f t="shared" si="38"/>
        <v>0</v>
      </c>
    </row>
    <row r="683" spans="1:11" ht="15.75" customHeight="1">
      <c r="A683" s="2">
        <v>352</v>
      </c>
      <c r="B683" s="90" t="str">
        <f>IF('proje ve personel bilgileri'!A366&lt;&gt;0,('proje ve personel bilgileri'!A366)," ")</f>
        <v> </v>
      </c>
      <c r="C683" s="94"/>
      <c r="D683" s="255"/>
      <c r="E683" s="255"/>
      <c r="F683" s="255"/>
      <c r="G683" s="255"/>
      <c r="H683" s="255"/>
      <c r="I683" s="255"/>
      <c r="J683" s="255"/>
      <c r="K683" s="93">
        <f t="shared" si="38"/>
        <v>0</v>
      </c>
    </row>
    <row r="684" spans="1:11" ht="15.75" customHeight="1">
      <c r="A684" s="1">
        <v>353</v>
      </c>
      <c r="B684" s="90" t="str">
        <f>IF('proje ve personel bilgileri'!A367&lt;&gt;0,('proje ve personel bilgileri'!A367)," ")</f>
        <v> </v>
      </c>
      <c r="C684" s="94"/>
      <c r="D684" s="255"/>
      <c r="E684" s="255"/>
      <c r="F684" s="255"/>
      <c r="G684" s="255"/>
      <c r="H684" s="255"/>
      <c r="I684" s="255"/>
      <c r="J684" s="255"/>
      <c r="K684" s="93">
        <f t="shared" si="38"/>
        <v>0</v>
      </c>
    </row>
    <row r="685" spans="1:11" ht="15.75" customHeight="1">
      <c r="A685" s="2">
        <v>354</v>
      </c>
      <c r="B685" s="90" t="str">
        <f>IF('proje ve personel bilgileri'!A368&lt;&gt;0,('proje ve personel bilgileri'!A368)," ")</f>
        <v> </v>
      </c>
      <c r="C685" s="94"/>
      <c r="D685" s="255"/>
      <c r="E685" s="255"/>
      <c r="F685" s="255"/>
      <c r="G685" s="255"/>
      <c r="H685" s="255"/>
      <c r="I685" s="255"/>
      <c r="J685" s="255"/>
      <c r="K685" s="93">
        <f t="shared" si="38"/>
        <v>0</v>
      </c>
    </row>
    <row r="686" spans="1:11" ht="15.75" customHeight="1">
      <c r="A686" s="1">
        <v>355</v>
      </c>
      <c r="B686" s="90" t="str">
        <f>IF('proje ve personel bilgileri'!A369&lt;&gt;0,('proje ve personel bilgileri'!A369)," ")</f>
        <v> </v>
      </c>
      <c r="C686" s="94"/>
      <c r="D686" s="255"/>
      <c r="E686" s="255"/>
      <c r="F686" s="255"/>
      <c r="G686" s="255"/>
      <c r="H686" s="255"/>
      <c r="I686" s="255"/>
      <c r="J686" s="255"/>
      <c r="K686" s="93">
        <f t="shared" si="38"/>
        <v>0</v>
      </c>
    </row>
    <row r="687" spans="1:11" ht="15.75" customHeight="1">
      <c r="A687" s="2">
        <v>356</v>
      </c>
      <c r="B687" s="90" t="str">
        <f>IF('proje ve personel bilgileri'!A370&lt;&gt;0,('proje ve personel bilgileri'!A370)," ")</f>
        <v> </v>
      </c>
      <c r="C687" s="94"/>
      <c r="D687" s="255"/>
      <c r="E687" s="255"/>
      <c r="F687" s="255"/>
      <c r="G687" s="255"/>
      <c r="H687" s="255"/>
      <c r="I687" s="255"/>
      <c r="J687" s="255"/>
      <c r="K687" s="93">
        <f t="shared" si="38"/>
        <v>0</v>
      </c>
    </row>
    <row r="688" spans="1:11" ht="15.75" customHeight="1">
      <c r="A688" s="1">
        <v>357</v>
      </c>
      <c r="B688" s="90" t="str">
        <f>IF('proje ve personel bilgileri'!A371&lt;&gt;0,('proje ve personel bilgileri'!A371)," ")</f>
        <v> </v>
      </c>
      <c r="C688" s="94"/>
      <c r="D688" s="255"/>
      <c r="E688" s="255"/>
      <c r="F688" s="255"/>
      <c r="G688" s="255"/>
      <c r="H688" s="255"/>
      <c r="I688" s="255"/>
      <c r="J688" s="255"/>
      <c r="K688" s="93">
        <f t="shared" si="38"/>
        <v>0</v>
      </c>
    </row>
    <row r="689" spans="1:11" ht="15.75" customHeight="1">
      <c r="A689" s="2">
        <v>358</v>
      </c>
      <c r="B689" s="90" t="str">
        <f>IF('proje ve personel bilgileri'!A372&lt;&gt;0,('proje ve personel bilgileri'!A372)," ")</f>
        <v> </v>
      </c>
      <c r="C689" s="94"/>
      <c r="D689" s="255"/>
      <c r="E689" s="255"/>
      <c r="F689" s="255"/>
      <c r="G689" s="255"/>
      <c r="H689" s="255"/>
      <c r="I689" s="255"/>
      <c r="J689" s="255"/>
      <c r="K689" s="93">
        <f t="shared" si="38"/>
        <v>0</v>
      </c>
    </row>
    <row r="690" spans="1:11" ht="15.75" customHeight="1">
      <c r="A690" s="1">
        <v>359</v>
      </c>
      <c r="B690" s="90" t="str">
        <f>IF('proje ve personel bilgileri'!A373&lt;&gt;0,('proje ve personel bilgileri'!A373)," ")</f>
        <v> </v>
      </c>
      <c r="C690" s="94"/>
      <c r="D690" s="255"/>
      <c r="E690" s="255"/>
      <c r="F690" s="255"/>
      <c r="G690" s="255"/>
      <c r="H690" s="255"/>
      <c r="I690" s="255"/>
      <c r="J690" s="255"/>
      <c r="K690" s="93">
        <f t="shared" si="38"/>
        <v>0</v>
      </c>
    </row>
    <row r="691" spans="1:11" ht="15" customHeight="1">
      <c r="A691" s="2">
        <v>360</v>
      </c>
      <c r="B691" s="90" t="str">
        <f>IF('proje ve personel bilgileri'!A374&lt;&gt;0,('proje ve personel bilgileri'!A374)," ")</f>
        <v> </v>
      </c>
      <c r="C691" s="94"/>
      <c r="D691" s="255"/>
      <c r="E691" s="255"/>
      <c r="F691" s="255"/>
      <c r="G691" s="255"/>
      <c r="H691" s="255"/>
      <c r="I691" s="255"/>
      <c r="J691" s="255"/>
      <c r="K691" s="93">
        <f t="shared" si="38"/>
        <v>0</v>
      </c>
    </row>
    <row r="692" spans="1:11" ht="15.75" customHeight="1">
      <c r="A692" s="325" t="s">
        <v>63</v>
      </c>
      <c r="B692" s="326"/>
      <c r="C692" s="7" t="str">
        <f aca="true" t="shared" si="39" ref="C692:J692">IF($K$28&lt;&gt;0,SUM(C674:C691)," ")</f>
        <v> </v>
      </c>
      <c r="D692" s="8" t="str">
        <f t="shared" si="39"/>
        <v> </v>
      </c>
      <c r="E692" s="8" t="str">
        <f t="shared" si="39"/>
        <v> </v>
      </c>
      <c r="F692" s="8" t="str">
        <f t="shared" si="39"/>
        <v> </v>
      </c>
      <c r="G692" s="8" t="str">
        <f t="shared" si="39"/>
        <v> </v>
      </c>
      <c r="H692" s="8" t="str">
        <f t="shared" si="39"/>
        <v> </v>
      </c>
      <c r="I692" s="8" t="str">
        <f t="shared" si="39"/>
        <v> </v>
      </c>
      <c r="J692" s="8" t="str">
        <f t="shared" si="39"/>
        <v> </v>
      </c>
      <c r="K692" s="9">
        <f>SUM(K674:K691)+K657</f>
        <v>0</v>
      </c>
    </row>
    <row r="693" ht="15" customHeight="1">
      <c r="A693" s="259"/>
    </row>
    <row r="694" spans="1:11" ht="24" customHeight="1">
      <c r="A694" s="323" t="s">
        <v>64</v>
      </c>
      <c r="B694" s="323"/>
      <c r="C694" s="323"/>
      <c r="D694" s="323"/>
      <c r="E694" s="323"/>
      <c r="F694" s="323"/>
      <c r="G694" s="323"/>
      <c r="H694" s="323"/>
      <c r="I694" s="323"/>
      <c r="J694" s="323"/>
      <c r="K694" s="323"/>
    </row>
    <row r="695" ht="15" customHeight="1">
      <c r="A695" s="49"/>
    </row>
    <row r="696" ht="15" customHeight="1">
      <c r="A696" s="257" t="s">
        <v>65</v>
      </c>
    </row>
    <row r="697" spans="3:5" ht="15" customHeight="1">
      <c r="C697" s="257" t="s">
        <v>66</v>
      </c>
      <c r="E697" s="257" t="s">
        <v>67</v>
      </c>
    </row>
    <row r="700" spans="1:11" ht="15.75" customHeight="1">
      <c r="A700" s="324" t="s">
        <v>49</v>
      </c>
      <c r="B700" s="324"/>
      <c r="C700" s="324"/>
      <c r="D700" s="324"/>
      <c r="E700" s="324"/>
      <c r="F700" s="324"/>
      <c r="G700" s="324"/>
      <c r="H700" s="324"/>
      <c r="I700" s="324"/>
      <c r="J700" s="324"/>
      <c r="K700" s="324"/>
    </row>
    <row r="701" spans="1:11" ht="15" customHeight="1">
      <c r="A701" s="66"/>
      <c r="B701" s="66"/>
      <c r="C701" s="66"/>
      <c r="D701" s="66"/>
      <c r="E701" s="73" t="e">
        <f>'proje ve personel bilgileri'!#REF!</f>
        <v>#REF!</v>
      </c>
      <c r="F701" s="68" t="e">
        <f>IF('proje ve personel bilgileri'!#REF!=1,"/ Haziran ayına aittir.",(IF('proje ve personel bilgileri'!#REF!=2,"/ Aralık ayına aittir.",0)))</f>
        <v>#REF!</v>
      </c>
      <c r="H701" s="66"/>
      <c r="I701" s="66"/>
      <c r="J701" s="66"/>
      <c r="K701" s="66"/>
    </row>
    <row r="702" ht="18.75" customHeight="1">
      <c r="K702" s="4" t="s">
        <v>50</v>
      </c>
    </row>
    <row r="703" spans="1:11" ht="15.75" customHeight="1">
      <c r="A703" s="327" t="s">
        <v>2</v>
      </c>
      <c r="B703" s="328"/>
      <c r="C703" s="329">
        <f>'proje ve personel bilgileri'!$B$2</f>
        <v>0</v>
      </c>
      <c r="D703" s="330"/>
      <c r="E703" s="330"/>
      <c r="F703" s="330"/>
      <c r="G703" s="330"/>
      <c r="H703" s="330"/>
      <c r="I703" s="330"/>
      <c r="J703" s="330"/>
      <c r="K703" s="331"/>
    </row>
    <row r="704" spans="1:11" ht="15.75" customHeight="1">
      <c r="A704" s="332" t="s">
        <v>3</v>
      </c>
      <c r="B704" s="333"/>
      <c r="C704" s="334">
        <f>'proje ve personel bilgileri'!$B$3</f>
        <v>0</v>
      </c>
      <c r="D704" s="335"/>
      <c r="E704" s="335"/>
      <c r="F704" s="335"/>
      <c r="G704" s="335"/>
      <c r="H704" s="335"/>
      <c r="I704" s="335"/>
      <c r="J704" s="335"/>
      <c r="K704" s="336"/>
    </row>
    <row r="705" spans="1:11" ht="15" customHeight="1">
      <c r="A705" s="313" t="s">
        <v>51</v>
      </c>
      <c r="B705" s="313" t="s">
        <v>9</v>
      </c>
      <c r="C705" s="313" t="s">
        <v>52</v>
      </c>
      <c r="D705" s="321" t="s">
        <v>53</v>
      </c>
      <c r="E705" s="314"/>
      <c r="F705" s="315"/>
      <c r="G705" s="313" t="s">
        <v>54</v>
      </c>
      <c r="H705" s="316" t="s">
        <v>55</v>
      </c>
      <c r="I705" s="316" t="s">
        <v>56</v>
      </c>
      <c r="J705" s="316" t="s">
        <v>57</v>
      </c>
      <c r="K705" s="310" t="s">
        <v>58</v>
      </c>
    </row>
    <row r="706" spans="1:11" ht="23.25" customHeight="1">
      <c r="A706" s="312"/>
      <c r="B706" s="312"/>
      <c r="C706" s="312"/>
      <c r="D706" s="322"/>
      <c r="E706" s="319" t="s">
        <v>59</v>
      </c>
      <c r="F706" s="320"/>
      <c r="G706" s="312"/>
      <c r="H706" s="317"/>
      <c r="I706" s="317"/>
      <c r="J706" s="317"/>
      <c r="K706" s="311"/>
    </row>
    <row r="707" spans="1:11" ht="60.75" customHeight="1">
      <c r="A707" s="312"/>
      <c r="B707" s="312"/>
      <c r="C707" s="312"/>
      <c r="D707" s="322"/>
      <c r="E707" s="5" t="s">
        <v>69</v>
      </c>
      <c r="F707" s="5" t="s">
        <v>61</v>
      </c>
      <c r="G707" s="312"/>
      <c r="H707" s="317"/>
      <c r="I707" s="318"/>
      <c r="J707" s="318"/>
      <c r="K707" s="312"/>
    </row>
    <row r="708" spans="1:11" ht="15.75" customHeight="1">
      <c r="A708" s="312"/>
      <c r="B708" s="312"/>
      <c r="C708" s="312"/>
      <c r="D708" s="322"/>
      <c r="E708" s="6" t="s">
        <v>62</v>
      </c>
      <c r="F708" s="6" t="s">
        <v>62</v>
      </c>
      <c r="G708" s="253" t="s">
        <v>62</v>
      </c>
      <c r="H708" s="253" t="s">
        <v>62</v>
      </c>
      <c r="I708" s="256" t="s">
        <v>62</v>
      </c>
      <c r="J708" s="6" t="s">
        <v>62</v>
      </c>
      <c r="K708" s="312"/>
    </row>
    <row r="709" spans="1:11" ht="15.75" customHeight="1">
      <c r="A709" s="1">
        <v>361</v>
      </c>
      <c r="B709" s="90" t="str">
        <f>IF('proje ve personel bilgileri'!A375&lt;&gt;0,('proje ve personel bilgileri'!A375)," ")</f>
        <v> </v>
      </c>
      <c r="C709" s="91"/>
      <c r="D709" s="92"/>
      <c r="E709" s="92"/>
      <c r="F709" s="92"/>
      <c r="G709" s="92"/>
      <c r="H709" s="92"/>
      <c r="I709" s="92"/>
      <c r="J709" s="92"/>
      <c r="K709" s="93">
        <f aca="true" t="shared" si="40" ref="K709:K726">IF(D709&lt;&gt;0,SUM(D709+E709+F709+G709-H709-I709-J709),0)</f>
        <v>0</v>
      </c>
    </row>
    <row r="710" spans="1:11" ht="15.75" customHeight="1">
      <c r="A710" s="2">
        <v>362</v>
      </c>
      <c r="B710" s="90" t="str">
        <f>IF('proje ve personel bilgileri'!A376&lt;&gt;0,('proje ve personel bilgileri'!A376)," ")</f>
        <v> </v>
      </c>
      <c r="C710" s="94"/>
      <c r="D710" s="255"/>
      <c r="E710" s="255"/>
      <c r="F710" s="255"/>
      <c r="G710" s="255"/>
      <c r="H710" s="255"/>
      <c r="I710" s="255"/>
      <c r="J710" s="255"/>
      <c r="K710" s="93">
        <f t="shared" si="40"/>
        <v>0</v>
      </c>
    </row>
    <row r="711" spans="1:11" ht="15.75" customHeight="1">
      <c r="A711" s="1">
        <v>363</v>
      </c>
      <c r="B711" s="90" t="str">
        <f>IF('proje ve personel bilgileri'!A377&lt;&gt;0,('proje ve personel bilgileri'!A377)," ")</f>
        <v> </v>
      </c>
      <c r="C711" s="94"/>
      <c r="D711" s="255"/>
      <c r="E711" s="255"/>
      <c r="F711" s="255"/>
      <c r="G711" s="255"/>
      <c r="H711" s="255"/>
      <c r="I711" s="255"/>
      <c r="J711" s="255"/>
      <c r="K711" s="93">
        <f t="shared" si="40"/>
        <v>0</v>
      </c>
    </row>
    <row r="712" spans="1:11" ht="15.75" customHeight="1">
      <c r="A712" s="2">
        <v>364</v>
      </c>
      <c r="B712" s="90" t="str">
        <f>IF('proje ve personel bilgileri'!A378&lt;&gt;0,('proje ve personel bilgileri'!A378)," ")</f>
        <v> </v>
      </c>
      <c r="C712" s="94"/>
      <c r="D712" s="255"/>
      <c r="E712" s="255"/>
      <c r="F712" s="255"/>
      <c r="G712" s="255"/>
      <c r="H712" s="255"/>
      <c r="I712" s="255"/>
      <c r="J712" s="255"/>
      <c r="K712" s="93">
        <f t="shared" si="40"/>
        <v>0</v>
      </c>
    </row>
    <row r="713" spans="1:11" ht="15.75" customHeight="1">
      <c r="A713" s="1">
        <v>365</v>
      </c>
      <c r="B713" s="90" t="str">
        <f>IF('proje ve personel bilgileri'!A379&lt;&gt;0,('proje ve personel bilgileri'!A379)," ")</f>
        <v> </v>
      </c>
      <c r="C713" s="94"/>
      <c r="D713" s="255"/>
      <c r="E713" s="255"/>
      <c r="F713" s="255"/>
      <c r="G713" s="255"/>
      <c r="H713" s="255"/>
      <c r="I713" s="255"/>
      <c r="J713" s="255"/>
      <c r="K713" s="93">
        <f t="shared" si="40"/>
        <v>0</v>
      </c>
    </row>
    <row r="714" spans="1:11" ht="15.75" customHeight="1">
      <c r="A714" s="2">
        <v>366</v>
      </c>
      <c r="B714" s="90" t="str">
        <f>IF('proje ve personel bilgileri'!A380&lt;&gt;0,('proje ve personel bilgileri'!A380)," ")</f>
        <v> </v>
      </c>
      <c r="C714" s="94"/>
      <c r="D714" s="255"/>
      <c r="E714" s="255"/>
      <c r="F714" s="255"/>
      <c r="G714" s="255"/>
      <c r="H714" s="255"/>
      <c r="I714" s="255"/>
      <c r="J714" s="255"/>
      <c r="K714" s="93">
        <f t="shared" si="40"/>
        <v>0</v>
      </c>
    </row>
    <row r="715" spans="1:11" ht="15.75" customHeight="1">
      <c r="A715" s="1">
        <v>367</v>
      </c>
      <c r="B715" s="90" t="str">
        <f>IF('proje ve personel bilgileri'!A381&lt;&gt;0,('proje ve personel bilgileri'!A381)," ")</f>
        <v> </v>
      </c>
      <c r="C715" s="94"/>
      <c r="D715" s="255"/>
      <c r="E715" s="255"/>
      <c r="F715" s="255"/>
      <c r="G715" s="255"/>
      <c r="H715" s="255"/>
      <c r="I715" s="255"/>
      <c r="J715" s="255"/>
      <c r="K715" s="93">
        <f t="shared" si="40"/>
        <v>0</v>
      </c>
    </row>
    <row r="716" spans="1:11" ht="15.75" customHeight="1">
      <c r="A716" s="2">
        <v>368</v>
      </c>
      <c r="B716" s="90" t="str">
        <f>IF('proje ve personel bilgileri'!A382&lt;&gt;0,('proje ve personel bilgileri'!A382)," ")</f>
        <v> </v>
      </c>
      <c r="C716" s="94"/>
      <c r="D716" s="255"/>
      <c r="E716" s="255"/>
      <c r="F716" s="255"/>
      <c r="G716" s="255"/>
      <c r="H716" s="255"/>
      <c r="I716" s="255"/>
      <c r="J716" s="255"/>
      <c r="K716" s="93">
        <f t="shared" si="40"/>
        <v>0</v>
      </c>
    </row>
    <row r="717" spans="1:11" ht="15.75" customHeight="1">
      <c r="A717" s="1">
        <v>369</v>
      </c>
      <c r="B717" s="90" t="str">
        <f>IF('proje ve personel bilgileri'!A383&lt;&gt;0,('proje ve personel bilgileri'!A383)," ")</f>
        <v> </v>
      </c>
      <c r="C717" s="94"/>
      <c r="D717" s="255"/>
      <c r="E717" s="255"/>
      <c r="F717" s="255"/>
      <c r="G717" s="255"/>
      <c r="H717" s="255"/>
      <c r="I717" s="255"/>
      <c r="J717" s="255"/>
      <c r="K717" s="93">
        <f t="shared" si="40"/>
        <v>0</v>
      </c>
    </row>
    <row r="718" spans="1:11" ht="15.75" customHeight="1">
      <c r="A718" s="2">
        <v>370</v>
      </c>
      <c r="B718" s="90" t="str">
        <f>IF('proje ve personel bilgileri'!A384&lt;&gt;0,('proje ve personel bilgileri'!A384)," ")</f>
        <v> </v>
      </c>
      <c r="C718" s="94"/>
      <c r="D718" s="255"/>
      <c r="E718" s="255"/>
      <c r="F718" s="255"/>
      <c r="G718" s="255"/>
      <c r="H718" s="255"/>
      <c r="I718" s="255"/>
      <c r="J718" s="255"/>
      <c r="K718" s="93">
        <f t="shared" si="40"/>
        <v>0</v>
      </c>
    </row>
    <row r="719" spans="1:11" ht="15.75" customHeight="1">
      <c r="A719" s="1">
        <v>371</v>
      </c>
      <c r="B719" s="90" t="str">
        <f>IF('proje ve personel bilgileri'!A385&lt;&gt;0,('proje ve personel bilgileri'!A385)," ")</f>
        <v> </v>
      </c>
      <c r="C719" s="94"/>
      <c r="D719" s="255"/>
      <c r="E719" s="255"/>
      <c r="F719" s="255"/>
      <c r="G719" s="255"/>
      <c r="H719" s="255"/>
      <c r="I719" s="255"/>
      <c r="J719" s="255"/>
      <c r="K719" s="93">
        <f t="shared" si="40"/>
        <v>0</v>
      </c>
    </row>
    <row r="720" spans="1:11" ht="15.75" customHeight="1">
      <c r="A720" s="2">
        <v>372</v>
      </c>
      <c r="B720" s="90" t="str">
        <f>IF('proje ve personel bilgileri'!A386&lt;&gt;0,('proje ve personel bilgileri'!A386)," ")</f>
        <v> </v>
      </c>
      <c r="C720" s="94"/>
      <c r="D720" s="255"/>
      <c r="E720" s="255"/>
      <c r="F720" s="255"/>
      <c r="G720" s="255"/>
      <c r="H720" s="255"/>
      <c r="I720" s="255"/>
      <c r="J720" s="255"/>
      <c r="K720" s="93">
        <f t="shared" si="40"/>
        <v>0</v>
      </c>
    </row>
    <row r="721" spans="1:11" ht="15.75" customHeight="1">
      <c r="A721" s="1">
        <v>373</v>
      </c>
      <c r="B721" s="90" t="str">
        <f>IF('proje ve personel bilgileri'!A387&lt;&gt;0,('proje ve personel bilgileri'!A387)," ")</f>
        <v> </v>
      </c>
      <c r="C721" s="94"/>
      <c r="D721" s="255"/>
      <c r="E721" s="255"/>
      <c r="F721" s="255"/>
      <c r="G721" s="255"/>
      <c r="H721" s="255"/>
      <c r="I721" s="255"/>
      <c r="J721" s="255"/>
      <c r="K721" s="93">
        <f t="shared" si="40"/>
        <v>0</v>
      </c>
    </row>
    <row r="722" spans="1:11" ht="15.75" customHeight="1">
      <c r="A722" s="2">
        <v>374</v>
      </c>
      <c r="B722" s="90" t="str">
        <f>IF('proje ve personel bilgileri'!A388&lt;&gt;0,('proje ve personel bilgileri'!A388)," ")</f>
        <v> </v>
      </c>
      <c r="C722" s="94"/>
      <c r="D722" s="255"/>
      <c r="E722" s="255"/>
      <c r="F722" s="255"/>
      <c r="G722" s="255"/>
      <c r="H722" s="255"/>
      <c r="I722" s="255"/>
      <c r="J722" s="255"/>
      <c r="K722" s="93">
        <f t="shared" si="40"/>
        <v>0</v>
      </c>
    </row>
    <row r="723" spans="1:11" ht="15.75" customHeight="1">
      <c r="A723" s="1">
        <v>375</v>
      </c>
      <c r="B723" s="90" t="str">
        <f>IF('proje ve personel bilgileri'!A389&lt;&gt;0,('proje ve personel bilgileri'!A389)," ")</f>
        <v> </v>
      </c>
      <c r="C723" s="94"/>
      <c r="D723" s="255"/>
      <c r="E723" s="255"/>
      <c r="F723" s="255"/>
      <c r="G723" s="255"/>
      <c r="H723" s="255"/>
      <c r="I723" s="255"/>
      <c r="J723" s="255"/>
      <c r="K723" s="93">
        <f t="shared" si="40"/>
        <v>0</v>
      </c>
    </row>
    <row r="724" spans="1:11" ht="15.75" customHeight="1">
      <c r="A724" s="2">
        <v>376</v>
      </c>
      <c r="B724" s="90" t="str">
        <f>IF('proje ve personel bilgileri'!A390&lt;&gt;0,('proje ve personel bilgileri'!A390)," ")</f>
        <v> </v>
      </c>
      <c r="C724" s="94"/>
      <c r="D724" s="255"/>
      <c r="E724" s="255"/>
      <c r="F724" s="255"/>
      <c r="G724" s="255"/>
      <c r="H724" s="255"/>
      <c r="I724" s="255"/>
      <c r="J724" s="255"/>
      <c r="K724" s="93">
        <f t="shared" si="40"/>
        <v>0</v>
      </c>
    </row>
    <row r="725" spans="1:11" ht="15.75" customHeight="1">
      <c r="A725" s="1">
        <v>377</v>
      </c>
      <c r="B725" s="90" t="str">
        <f>IF('proje ve personel bilgileri'!A391&lt;&gt;0,('proje ve personel bilgileri'!A391)," ")</f>
        <v> </v>
      </c>
      <c r="C725" s="94"/>
      <c r="D725" s="255"/>
      <c r="E725" s="255"/>
      <c r="F725" s="255"/>
      <c r="G725" s="255"/>
      <c r="H725" s="255"/>
      <c r="I725" s="255"/>
      <c r="J725" s="255"/>
      <c r="K725" s="93">
        <f t="shared" si="40"/>
        <v>0</v>
      </c>
    </row>
    <row r="726" spans="1:11" ht="15" customHeight="1">
      <c r="A726" s="2">
        <v>378</v>
      </c>
      <c r="B726" s="90" t="str">
        <f>IF('proje ve personel bilgileri'!A392&lt;&gt;0,('proje ve personel bilgileri'!A392)," ")</f>
        <v> </v>
      </c>
      <c r="C726" s="94"/>
      <c r="D726" s="255"/>
      <c r="E726" s="255"/>
      <c r="F726" s="255"/>
      <c r="G726" s="255"/>
      <c r="H726" s="255"/>
      <c r="I726" s="255"/>
      <c r="J726" s="255"/>
      <c r="K726" s="93">
        <f t="shared" si="40"/>
        <v>0</v>
      </c>
    </row>
    <row r="727" spans="1:11" ht="15.75" customHeight="1">
      <c r="A727" s="325" t="s">
        <v>63</v>
      </c>
      <c r="B727" s="326"/>
      <c r="C727" s="7" t="str">
        <f aca="true" t="shared" si="41" ref="C727:J727">IF($K$28&lt;&gt;0,SUM(C709:C726)," ")</f>
        <v> </v>
      </c>
      <c r="D727" s="8" t="str">
        <f t="shared" si="41"/>
        <v> </v>
      </c>
      <c r="E727" s="8" t="str">
        <f t="shared" si="41"/>
        <v> </v>
      </c>
      <c r="F727" s="8" t="str">
        <f t="shared" si="41"/>
        <v> </v>
      </c>
      <c r="G727" s="8" t="str">
        <f t="shared" si="41"/>
        <v> </v>
      </c>
      <c r="H727" s="8" t="str">
        <f t="shared" si="41"/>
        <v> </v>
      </c>
      <c r="I727" s="8" t="str">
        <f t="shared" si="41"/>
        <v> </v>
      </c>
      <c r="J727" s="8" t="str">
        <f t="shared" si="41"/>
        <v> </v>
      </c>
      <c r="K727" s="9">
        <f>SUM(K709:K726)+K692</f>
        <v>0</v>
      </c>
    </row>
    <row r="728" ht="15" customHeight="1">
      <c r="A728" s="259"/>
    </row>
    <row r="729" spans="1:11" ht="25.5" customHeight="1">
      <c r="A729" s="323" t="s">
        <v>64</v>
      </c>
      <c r="B729" s="323"/>
      <c r="C729" s="323"/>
      <c r="D729" s="323"/>
      <c r="E729" s="323"/>
      <c r="F729" s="323"/>
      <c r="G729" s="323"/>
      <c r="H729" s="323"/>
      <c r="I729" s="323"/>
      <c r="J729" s="323"/>
      <c r="K729" s="323"/>
    </row>
    <row r="730" ht="15" customHeight="1">
      <c r="A730" s="49"/>
    </row>
    <row r="731" ht="15" customHeight="1">
      <c r="A731" s="257" t="s">
        <v>65</v>
      </c>
    </row>
    <row r="732" spans="3:5" ht="15" customHeight="1">
      <c r="C732" s="257" t="s">
        <v>66</v>
      </c>
      <c r="E732" s="257" t="s">
        <v>67</v>
      </c>
    </row>
    <row r="735" spans="1:11" ht="15.75" customHeight="1">
      <c r="A735" s="324" t="s">
        <v>49</v>
      </c>
      <c r="B735" s="324"/>
      <c r="C735" s="324"/>
      <c r="D735" s="324"/>
      <c r="E735" s="324"/>
      <c r="F735" s="324"/>
      <c r="G735" s="324"/>
      <c r="H735" s="324"/>
      <c r="I735" s="324"/>
      <c r="J735" s="324"/>
      <c r="K735" s="324"/>
    </row>
    <row r="736" spans="1:11" ht="15" customHeight="1">
      <c r="A736" s="66"/>
      <c r="B736" s="66"/>
      <c r="C736" s="66"/>
      <c r="D736" s="66"/>
      <c r="E736" s="73" t="e">
        <f>'proje ve personel bilgileri'!#REF!</f>
        <v>#REF!</v>
      </c>
      <c r="F736" s="68" t="e">
        <f>IF('proje ve personel bilgileri'!#REF!=1,"/ Haziran ayına aittir.",(IF('proje ve personel bilgileri'!#REF!=2,"/ Aralık ayına aittir.",0)))</f>
        <v>#REF!</v>
      </c>
      <c r="H736" s="66"/>
      <c r="I736" s="66"/>
      <c r="J736" s="66"/>
      <c r="K736" s="66"/>
    </row>
    <row r="737" ht="18.75" customHeight="1">
      <c r="K737" s="4" t="s">
        <v>50</v>
      </c>
    </row>
    <row r="738" spans="1:11" ht="15.75" customHeight="1">
      <c r="A738" s="327" t="s">
        <v>2</v>
      </c>
      <c r="B738" s="328"/>
      <c r="C738" s="329">
        <f>'proje ve personel bilgileri'!$B$2</f>
        <v>0</v>
      </c>
      <c r="D738" s="330"/>
      <c r="E738" s="330"/>
      <c r="F738" s="330"/>
      <c r="G738" s="330"/>
      <c r="H738" s="330"/>
      <c r="I738" s="330"/>
      <c r="J738" s="330"/>
      <c r="K738" s="331"/>
    </row>
    <row r="739" spans="1:11" ht="15.75" customHeight="1">
      <c r="A739" s="332" t="s">
        <v>3</v>
      </c>
      <c r="B739" s="333"/>
      <c r="C739" s="334">
        <f>'proje ve personel bilgileri'!$B$3</f>
        <v>0</v>
      </c>
      <c r="D739" s="335"/>
      <c r="E739" s="335"/>
      <c r="F739" s="335"/>
      <c r="G739" s="335"/>
      <c r="H739" s="335"/>
      <c r="I739" s="335"/>
      <c r="J739" s="335"/>
      <c r="K739" s="336"/>
    </row>
    <row r="740" spans="1:11" ht="15" customHeight="1">
      <c r="A740" s="313" t="s">
        <v>51</v>
      </c>
      <c r="B740" s="313" t="s">
        <v>9</v>
      </c>
      <c r="C740" s="313" t="s">
        <v>52</v>
      </c>
      <c r="D740" s="321" t="s">
        <v>53</v>
      </c>
      <c r="E740" s="314"/>
      <c r="F740" s="315"/>
      <c r="G740" s="313" t="s">
        <v>54</v>
      </c>
      <c r="H740" s="316" t="s">
        <v>55</v>
      </c>
      <c r="I740" s="316" t="s">
        <v>56</v>
      </c>
      <c r="J740" s="316" t="s">
        <v>57</v>
      </c>
      <c r="K740" s="310" t="s">
        <v>58</v>
      </c>
    </row>
    <row r="741" spans="1:11" ht="23.25" customHeight="1">
      <c r="A741" s="312"/>
      <c r="B741" s="312"/>
      <c r="C741" s="312"/>
      <c r="D741" s="322"/>
      <c r="E741" s="319" t="s">
        <v>59</v>
      </c>
      <c r="F741" s="320"/>
      <c r="G741" s="312"/>
      <c r="H741" s="317"/>
      <c r="I741" s="317"/>
      <c r="J741" s="317"/>
      <c r="K741" s="311"/>
    </row>
    <row r="742" spans="1:11" ht="60.75" customHeight="1">
      <c r="A742" s="312"/>
      <c r="B742" s="312"/>
      <c r="C742" s="312"/>
      <c r="D742" s="322"/>
      <c r="E742" s="5" t="s">
        <v>69</v>
      </c>
      <c r="F742" s="5" t="s">
        <v>61</v>
      </c>
      <c r="G742" s="312"/>
      <c r="H742" s="317"/>
      <c r="I742" s="318"/>
      <c r="J742" s="318"/>
      <c r="K742" s="312"/>
    </row>
    <row r="743" spans="1:11" ht="15.75" customHeight="1">
      <c r="A743" s="312"/>
      <c r="B743" s="312"/>
      <c r="C743" s="312"/>
      <c r="D743" s="322"/>
      <c r="E743" s="6" t="s">
        <v>62</v>
      </c>
      <c r="F743" s="6" t="s">
        <v>62</v>
      </c>
      <c r="G743" s="253" t="s">
        <v>62</v>
      </c>
      <c r="H743" s="253" t="s">
        <v>62</v>
      </c>
      <c r="I743" s="256" t="s">
        <v>62</v>
      </c>
      <c r="J743" s="6" t="s">
        <v>62</v>
      </c>
      <c r="K743" s="312"/>
    </row>
    <row r="744" spans="1:11" ht="15.75" customHeight="1">
      <c r="A744" s="1">
        <v>379</v>
      </c>
      <c r="B744" s="90" t="str">
        <f>IF('proje ve personel bilgileri'!A393&lt;&gt;0,('proje ve personel bilgileri'!A393)," ")</f>
        <v> </v>
      </c>
      <c r="C744" s="91"/>
      <c r="D744" s="92"/>
      <c r="E744" s="92"/>
      <c r="F744" s="92"/>
      <c r="G744" s="92"/>
      <c r="H744" s="92"/>
      <c r="I744" s="92"/>
      <c r="J744" s="92"/>
      <c r="K744" s="93">
        <f aca="true" t="shared" si="42" ref="K744:K761">IF(D744&lt;&gt;0,SUM(D744+E744+F744+G744-H744-I744-J744),0)</f>
        <v>0</v>
      </c>
    </row>
    <row r="745" spans="1:11" ht="15.75" customHeight="1">
      <c r="A745" s="2">
        <v>380</v>
      </c>
      <c r="B745" s="90" t="str">
        <f>IF('proje ve personel bilgileri'!A394&lt;&gt;0,('proje ve personel bilgileri'!A394)," ")</f>
        <v> </v>
      </c>
      <c r="C745" s="94"/>
      <c r="D745" s="255"/>
      <c r="E745" s="255"/>
      <c r="F745" s="255"/>
      <c r="G745" s="255"/>
      <c r="H745" s="255"/>
      <c r="I745" s="255"/>
      <c r="J745" s="255"/>
      <c r="K745" s="93">
        <f t="shared" si="42"/>
        <v>0</v>
      </c>
    </row>
    <row r="746" spans="1:11" ht="15.75" customHeight="1">
      <c r="A746" s="1">
        <v>381</v>
      </c>
      <c r="B746" s="90" t="str">
        <f>IF('proje ve personel bilgileri'!A395&lt;&gt;0,('proje ve personel bilgileri'!A395)," ")</f>
        <v> </v>
      </c>
      <c r="C746" s="94"/>
      <c r="D746" s="255"/>
      <c r="E746" s="255"/>
      <c r="F746" s="255"/>
      <c r="G746" s="255"/>
      <c r="H746" s="255"/>
      <c r="I746" s="255"/>
      <c r="J746" s="255"/>
      <c r="K746" s="93">
        <f t="shared" si="42"/>
        <v>0</v>
      </c>
    </row>
    <row r="747" spans="1:11" ht="15.75" customHeight="1">
      <c r="A747" s="2">
        <v>382</v>
      </c>
      <c r="B747" s="90" t="str">
        <f>IF('proje ve personel bilgileri'!A396&lt;&gt;0,('proje ve personel bilgileri'!A396)," ")</f>
        <v> </v>
      </c>
      <c r="C747" s="94"/>
      <c r="D747" s="255"/>
      <c r="E747" s="255"/>
      <c r="F747" s="255"/>
      <c r="G747" s="255"/>
      <c r="H747" s="255"/>
      <c r="I747" s="255"/>
      <c r="J747" s="255"/>
      <c r="K747" s="93">
        <f t="shared" si="42"/>
        <v>0</v>
      </c>
    </row>
    <row r="748" spans="1:11" ht="15.75" customHeight="1">
      <c r="A748" s="1">
        <v>383</v>
      </c>
      <c r="B748" s="90" t="str">
        <f>IF('proje ve personel bilgileri'!A397&lt;&gt;0,('proje ve personel bilgileri'!A397)," ")</f>
        <v> </v>
      </c>
      <c r="C748" s="94"/>
      <c r="D748" s="255"/>
      <c r="E748" s="255"/>
      <c r="F748" s="255"/>
      <c r="G748" s="255"/>
      <c r="H748" s="255"/>
      <c r="I748" s="255"/>
      <c r="J748" s="255"/>
      <c r="K748" s="93">
        <f t="shared" si="42"/>
        <v>0</v>
      </c>
    </row>
    <row r="749" spans="1:11" ht="15.75" customHeight="1">
      <c r="A749" s="2">
        <v>384</v>
      </c>
      <c r="B749" s="90" t="str">
        <f>IF('proje ve personel bilgileri'!A398&lt;&gt;0,('proje ve personel bilgileri'!A398)," ")</f>
        <v> </v>
      </c>
      <c r="C749" s="94"/>
      <c r="D749" s="255"/>
      <c r="E749" s="255"/>
      <c r="F749" s="255"/>
      <c r="G749" s="255"/>
      <c r="H749" s="255"/>
      <c r="I749" s="255"/>
      <c r="J749" s="255"/>
      <c r="K749" s="93">
        <f t="shared" si="42"/>
        <v>0</v>
      </c>
    </row>
    <row r="750" spans="1:11" ht="15.75" customHeight="1">
      <c r="A750" s="1">
        <v>385</v>
      </c>
      <c r="B750" s="90" t="str">
        <f>IF('proje ve personel bilgileri'!A399&lt;&gt;0,('proje ve personel bilgileri'!A399)," ")</f>
        <v> </v>
      </c>
      <c r="C750" s="94"/>
      <c r="D750" s="255"/>
      <c r="E750" s="255"/>
      <c r="F750" s="255"/>
      <c r="G750" s="255"/>
      <c r="H750" s="255"/>
      <c r="I750" s="255"/>
      <c r="J750" s="255"/>
      <c r="K750" s="93">
        <f t="shared" si="42"/>
        <v>0</v>
      </c>
    </row>
    <row r="751" spans="1:11" ht="15.75" customHeight="1">
      <c r="A751" s="2">
        <v>386</v>
      </c>
      <c r="B751" s="90" t="str">
        <f>IF('proje ve personel bilgileri'!A400&lt;&gt;0,('proje ve personel bilgileri'!A400)," ")</f>
        <v> </v>
      </c>
      <c r="C751" s="94"/>
      <c r="D751" s="255"/>
      <c r="E751" s="255"/>
      <c r="F751" s="255"/>
      <c r="G751" s="255"/>
      <c r="H751" s="255"/>
      <c r="I751" s="255"/>
      <c r="J751" s="255"/>
      <c r="K751" s="93">
        <f t="shared" si="42"/>
        <v>0</v>
      </c>
    </row>
    <row r="752" spans="1:11" ht="15.75" customHeight="1">
      <c r="A752" s="1">
        <v>387</v>
      </c>
      <c r="B752" s="90" t="str">
        <f>IF('proje ve personel bilgileri'!A401&lt;&gt;0,('proje ve personel bilgileri'!A401)," ")</f>
        <v> </v>
      </c>
      <c r="C752" s="94"/>
      <c r="D752" s="255"/>
      <c r="E752" s="255"/>
      <c r="F752" s="255"/>
      <c r="G752" s="255"/>
      <c r="H752" s="255"/>
      <c r="I752" s="255"/>
      <c r="J752" s="255"/>
      <c r="K752" s="93">
        <f t="shared" si="42"/>
        <v>0</v>
      </c>
    </row>
    <row r="753" spans="1:11" ht="15.75" customHeight="1">
      <c r="A753" s="2">
        <v>388</v>
      </c>
      <c r="B753" s="90" t="str">
        <f>IF('proje ve personel bilgileri'!A402&lt;&gt;0,('proje ve personel bilgileri'!A402)," ")</f>
        <v> </v>
      </c>
      <c r="C753" s="94"/>
      <c r="D753" s="255"/>
      <c r="E753" s="255"/>
      <c r="F753" s="255"/>
      <c r="G753" s="255"/>
      <c r="H753" s="255"/>
      <c r="I753" s="255"/>
      <c r="J753" s="255"/>
      <c r="K753" s="93">
        <f t="shared" si="42"/>
        <v>0</v>
      </c>
    </row>
    <row r="754" spans="1:11" ht="15.75" customHeight="1">
      <c r="A754" s="1">
        <v>389</v>
      </c>
      <c r="B754" s="90" t="str">
        <f>IF('proje ve personel bilgileri'!A403&lt;&gt;0,('proje ve personel bilgileri'!A403)," ")</f>
        <v> </v>
      </c>
      <c r="C754" s="94"/>
      <c r="D754" s="255"/>
      <c r="E754" s="255"/>
      <c r="F754" s="255"/>
      <c r="G754" s="255"/>
      <c r="H754" s="255"/>
      <c r="I754" s="255"/>
      <c r="J754" s="255"/>
      <c r="K754" s="93">
        <f t="shared" si="42"/>
        <v>0</v>
      </c>
    </row>
    <row r="755" spans="1:11" ht="15.75" customHeight="1">
      <c r="A755" s="2">
        <v>390</v>
      </c>
      <c r="B755" s="90" t="str">
        <f>IF('proje ve personel bilgileri'!A404&lt;&gt;0,('proje ve personel bilgileri'!A404)," ")</f>
        <v> </v>
      </c>
      <c r="C755" s="94"/>
      <c r="D755" s="255"/>
      <c r="E755" s="255"/>
      <c r="F755" s="255"/>
      <c r="G755" s="255"/>
      <c r="H755" s="255"/>
      <c r="I755" s="255"/>
      <c r="J755" s="255"/>
      <c r="K755" s="93">
        <f t="shared" si="42"/>
        <v>0</v>
      </c>
    </row>
    <row r="756" spans="1:11" ht="15.75" customHeight="1">
      <c r="A756" s="1">
        <v>391</v>
      </c>
      <c r="B756" s="90" t="str">
        <f>IF('proje ve personel bilgileri'!A405&lt;&gt;0,('proje ve personel bilgileri'!A405)," ")</f>
        <v> </v>
      </c>
      <c r="C756" s="94"/>
      <c r="D756" s="255"/>
      <c r="E756" s="255"/>
      <c r="F756" s="255"/>
      <c r="G756" s="255"/>
      <c r="H756" s="255"/>
      <c r="I756" s="255"/>
      <c r="J756" s="255"/>
      <c r="K756" s="93">
        <f t="shared" si="42"/>
        <v>0</v>
      </c>
    </row>
    <row r="757" spans="1:11" ht="15.75" customHeight="1">
      <c r="A757" s="2">
        <v>392</v>
      </c>
      <c r="B757" s="90" t="str">
        <f>IF('proje ve personel bilgileri'!A406&lt;&gt;0,('proje ve personel bilgileri'!A406)," ")</f>
        <v> </v>
      </c>
      <c r="C757" s="94"/>
      <c r="D757" s="255"/>
      <c r="E757" s="255"/>
      <c r="F757" s="255"/>
      <c r="G757" s="255"/>
      <c r="H757" s="255"/>
      <c r="I757" s="255"/>
      <c r="J757" s="255"/>
      <c r="K757" s="93">
        <f t="shared" si="42"/>
        <v>0</v>
      </c>
    </row>
    <row r="758" spans="1:11" ht="15.75" customHeight="1">
      <c r="A758" s="1">
        <v>393</v>
      </c>
      <c r="B758" s="90" t="str">
        <f>IF('proje ve personel bilgileri'!A407&lt;&gt;0,('proje ve personel bilgileri'!A407)," ")</f>
        <v> </v>
      </c>
      <c r="C758" s="94"/>
      <c r="D758" s="255"/>
      <c r="E758" s="255"/>
      <c r="F758" s="255"/>
      <c r="G758" s="255"/>
      <c r="H758" s="255"/>
      <c r="I758" s="255"/>
      <c r="J758" s="255"/>
      <c r="K758" s="93">
        <f t="shared" si="42"/>
        <v>0</v>
      </c>
    </row>
    <row r="759" spans="1:11" ht="15.75" customHeight="1">
      <c r="A759" s="2">
        <v>394</v>
      </c>
      <c r="B759" s="90" t="str">
        <f>IF('proje ve personel bilgileri'!A408&lt;&gt;0,('proje ve personel bilgileri'!A408)," ")</f>
        <v> </v>
      </c>
      <c r="C759" s="94"/>
      <c r="D759" s="255"/>
      <c r="E759" s="255"/>
      <c r="F759" s="255"/>
      <c r="G759" s="255"/>
      <c r="H759" s="255"/>
      <c r="I759" s="255"/>
      <c r="J759" s="255"/>
      <c r="K759" s="93">
        <f t="shared" si="42"/>
        <v>0</v>
      </c>
    </row>
    <row r="760" spans="1:11" ht="15.75" customHeight="1">
      <c r="A760" s="1">
        <v>395</v>
      </c>
      <c r="B760" s="90" t="str">
        <f>IF('proje ve personel bilgileri'!A409&lt;&gt;0,('proje ve personel bilgileri'!A409)," ")</f>
        <v> </v>
      </c>
      <c r="C760" s="94"/>
      <c r="D760" s="255"/>
      <c r="E760" s="255"/>
      <c r="F760" s="255"/>
      <c r="G760" s="255"/>
      <c r="H760" s="255"/>
      <c r="I760" s="255"/>
      <c r="J760" s="255"/>
      <c r="K760" s="93">
        <f t="shared" si="42"/>
        <v>0</v>
      </c>
    </row>
    <row r="761" spans="1:11" ht="15" customHeight="1">
      <c r="A761" s="2">
        <v>396</v>
      </c>
      <c r="B761" s="90" t="str">
        <f>IF('proje ve personel bilgileri'!A410&lt;&gt;0,('proje ve personel bilgileri'!A410)," ")</f>
        <v> </v>
      </c>
      <c r="C761" s="94"/>
      <c r="D761" s="255"/>
      <c r="E761" s="255"/>
      <c r="F761" s="255"/>
      <c r="G761" s="255"/>
      <c r="H761" s="255"/>
      <c r="I761" s="255"/>
      <c r="J761" s="255"/>
      <c r="K761" s="93">
        <f t="shared" si="42"/>
        <v>0</v>
      </c>
    </row>
    <row r="762" spans="1:11" ht="15.75" customHeight="1">
      <c r="A762" s="325" t="s">
        <v>63</v>
      </c>
      <c r="B762" s="326"/>
      <c r="C762" s="7" t="str">
        <f aca="true" t="shared" si="43" ref="C762:J762">IF($K$28&lt;&gt;0,SUM(C744:C761)," ")</f>
        <v> </v>
      </c>
      <c r="D762" s="8" t="str">
        <f t="shared" si="43"/>
        <v> </v>
      </c>
      <c r="E762" s="8" t="str">
        <f t="shared" si="43"/>
        <v> </v>
      </c>
      <c r="F762" s="8" t="str">
        <f t="shared" si="43"/>
        <v> </v>
      </c>
      <c r="G762" s="8" t="str">
        <f t="shared" si="43"/>
        <v> </v>
      </c>
      <c r="H762" s="8" t="str">
        <f t="shared" si="43"/>
        <v> </v>
      </c>
      <c r="I762" s="8" t="str">
        <f t="shared" si="43"/>
        <v> </v>
      </c>
      <c r="J762" s="8" t="str">
        <f t="shared" si="43"/>
        <v> </v>
      </c>
      <c r="K762" s="9">
        <f>SUM(K744:K761)+K727</f>
        <v>0</v>
      </c>
    </row>
    <row r="763" ht="15" customHeight="1">
      <c r="A763" s="259"/>
    </row>
    <row r="764" spans="1:11" ht="25.5" customHeight="1">
      <c r="A764" s="323" t="s">
        <v>64</v>
      </c>
      <c r="B764" s="323"/>
      <c r="C764" s="323"/>
      <c r="D764" s="323"/>
      <c r="E764" s="323"/>
      <c r="F764" s="323"/>
      <c r="G764" s="323"/>
      <c r="H764" s="323"/>
      <c r="I764" s="323"/>
      <c r="J764" s="323"/>
      <c r="K764" s="323"/>
    </row>
    <row r="765" ht="15" customHeight="1">
      <c r="A765" s="49"/>
    </row>
    <row r="766" ht="15" customHeight="1">
      <c r="A766" s="257" t="s">
        <v>65</v>
      </c>
    </row>
    <row r="767" spans="3:5" ht="15" customHeight="1">
      <c r="C767" s="257" t="s">
        <v>66</v>
      </c>
      <c r="E767" s="257" t="s">
        <v>67</v>
      </c>
    </row>
    <row r="770" spans="1:11" ht="15.75" customHeight="1">
      <c r="A770" s="324" t="s">
        <v>49</v>
      </c>
      <c r="B770" s="324"/>
      <c r="C770" s="324"/>
      <c r="D770" s="324"/>
      <c r="E770" s="324"/>
      <c r="F770" s="324"/>
      <c r="G770" s="324"/>
      <c r="H770" s="324"/>
      <c r="I770" s="324"/>
      <c r="J770" s="324"/>
      <c r="K770" s="324"/>
    </row>
    <row r="771" spans="1:11" ht="15" customHeight="1">
      <c r="A771" s="66"/>
      <c r="B771" s="66"/>
      <c r="C771" s="66"/>
      <c r="D771" s="66"/>
      <c r="E771" s="73" t="e">
        <f>'proje ve personel bilgileri'!#REF!</f>
        <v>#REF!</v>
      </c>
      <c r="F771" s="68" t="e">
        <f>IF('proje ve personel bilgileri'!#REF!=1,"/ Haziran ayına aittir.",(IF('proje ve personel bilgileri'!#REF!=2,"/ Aralık ayına aittir.",0)))</f>
        <v>#REF!</v>
      </c>
      <c r="H771" s="66"/>
      <c r="I771" s="66"/>
      <c r="J771" s="66"/>
      <c r="K771" s="66"/>
    </row>
    <row r="772" ht="18.75" customHeight="1">
      <c r="K772" s="4" t="s">
        <v>50</v>
      </c>
    </row>
    <row r="773" spans="1:11" ht="15.75" customHeight="1">
      <c r="A773" s="327" t="s">
        <v>2</v>
      </c>
      <c r="B773" s="328"/>
      <c r="C773" s="329">
        <f>'proje ve personel bilgileri'!$B$2</f>
        <v>0</v>
      </c>
      <c r="D773" s="330"/>
      <c r="E773" s="330"/>
      <c r="F773" s="330"/>
      <c r="G773" s="330"/>
      <c r="H773" s="330"/>
      <c r="I773" s="330"/>
      <c r="J773" s="330"/>
      <c r="K773" s="331"/>
    </row>
    <row r="774" spans="1:11" ht="15.75" customHeight="1">
      <c r="A774" s="332" t="s">
        <v>3</v>
      </c>
      <c r="B774" s="333"/>
      <c r="C774" s="334">
        <f>'proje ve personel bilgileri'!$B$3</f>
        <v>0</v>
      </c>
      <c r="D774" s="335"/>
      <c r="E774" s="335"/>
      <c r="F774" s="335"/>
      <c r="G774" s="335"/>
      <c r="H774" s="335"/>
      <c r="I774" s="335"/>
      <c r="J774" s="335"/>
      <c r="K774" s="336"/>
    </row>
    <row r="775" spans="1:11" ht="15" customHeight="1">
      <c r="A775" s="313" t="s">
        <v>51</v>
      </c>
      <c r="B775" s="313" t="s">
        <v>9</v>
      </c>
      <c r="C775" s="313" t="s">
        <v>52</v>
      </c>
      <c r="D775" s="321" t="s">
        <v>53</v>
      </c>
      <c r="E775" s="314"/>
      <c r="F775" s="315"/>
      <c r="G775" s="313" t="s">
        <v>54</v>
      </c>
      <c r="H775" s="316" t="s">
        <v>55</v>
      </c>
      <c r="I775" s="316" t="s">
        <v>56</v>
      </c>
      <c r="J775" s="316" t="s">
        <v>57</v>
      </c>
      <c r="K775" s="310" t="s">
        <v>58</v>
      </c>
    </row>
    <row r="776" spans="1:11" ht="23.25" customHeight="1">
      <c r="A776" s="312"/>
      <c r="B776" s="312"/>
      <c r="C776" s="312"/>
      <c r="D776" s="322"/>
      <c r="E776" s="319" t="s">
        <v>59</v>
      </c>
      <c r="F776" s="320"/>
      <c r="G776" s="312"/>
      <c r="H776" s="317"/>
      <c r="I776" s="317"/>
      <c r="J776" s="317"/>
      <c r="K776" s="311"/>
    </row>
    <row r="777" spans="1:11" ht="60.75" customHeight="1">
      <c r="A777" s="312"/>
      <c r="B777" s="312"/>
      <c r="C777" s="312"/>
      <c r="D777" s="322"/>
      <c r="E777" s="5" t="s">
        <v>69</v>
      </c>
      <c r="F777" s="5" t="s">
        <v>61</v>
      </c>
      <c r="G777" s="312"/>
      <c r="H777" s="317"/>
      <c r="I777" s="318"/>
      <c r="J777" s="318"/>
      <c r="K777" s="312"/>
    </row>
    <row r="778" spans="1:11" ht="15.75" customHeight="1">
      <c r="A778" s="312"/>
      <c r="B778" s="312"/>
      <c r="C778" s="312"/>
      <c r="D778" s="322"/>
      <c r="E778" s="6" t="s">
        <v>62</v>
      </c>
      <c r="F778" s="6" t="s">
        <v>62</v>
      </c>
      <c r="G778" s="253" t="s">
        <v>62</v>
      </c>
      <c r="H778" s="253" t="s">
        <v>62</v>
      </c>
      <c r="I778" s="256" t="s">
        <v>62</v>
      </c>
      <c r="J778" s="6" t="s">
        <v>62</v>
      </c>
      <c r="K778" s="312"/>
    </row>
    <row r="779" spans="1:11" ht="15.75" customHeight="1">
      <c r="A779" s="1">
        <v>397</v>
      </c>
      <c r="B779" s="90" t="str">
        <f>IF('proje ve personel bilgileri'!A411&lt;&gt;0,('proje ve personel bilgileri'!A411)," ")</f>
        <v> </v>
      </c>
      <c r="C779" s="91"/>
      <c r="D779" s="92"/>
      <c r="E779" s="92"/>
      <c r="F779" s="92"/>
      <c r="G779" s="92"/>
      <c r="H779" s="92"/>
      <c r="I779" s="92"/>
      <c r="J779" s="92"/>
      <c r="K779" s="93">
        <f aca="true" t="shared" si="44" ref="K779:K796">IF(D779&lt;&gt;0,SUM(D779+E779+F779+G779-H779-I779-J779),0)</f>
        <v>0</v>
      </c>
    </row>
    <row r="780" spans="1:11" ht="15.75" customHeight="1">
      <c r="A780" s="2">
        <v>398</v>
      </c>
      <c r="B780" s="90" t="str">
        <f>IF('proje ve personel bilgileri'!A412&lt;&gt;0,('proje ve personel bilgileri'!A412)," ")</f>
        <v> </v>
      </c>
      <c r="C780" s="94"/>
      <c r="D780" s="255"/>
      <c r="E780" s="255"/>
      <c r="F780" s="255"/>
      <c r="G780" s="255"/>
      <c r="H780" s="255"/>
      <c r="I780" s="255"/>
      <c r="J780" s="255"/>
      <c r="K780" s="93">
        <f t="shared" si="44"/>
        <v>0</v>
      </c>
    </row>
    <row r="781" spans="1:11" ht="15.75" customHeight="1">
      <c r="A781" s="1">
        <v>399</v>
      </c>
      <c r="B781" s="90" t="str">
        <f>IF('proje ve personel bilgileri'!A413&lt;&gt;0,('proje ve personel bilgileri'!A413)," ")</f>
        <v> </v>
      </c>
      <c r="C781" s="94"/>
      <c r="D781" s="255"/>
      <c r="E781" s="255"/>
      <c r="F781" s="255"/>
      <c r="G781" s="255"/>
      <c r="H781" s="255"/>
      <c r="I781" s="255"/>
      <c r="J781" s="255"/>
      <c r="K781" s="93">
        <f t="shared" si="44"/>
        <v>0</v>
      </c>
    </row>
    <row r="782" spans="1:11" ht="15.75" customHeight="1">
      <c r="A782" s="2">
        <v>400</v>
      </c>
      <c r="B782" s="90" t="str">
        <f>IF('proje ve personel bilgileri'!A414&lt;&gt;0,('proje ve personel bilgileri'!A414)," ")</f>
        <v> </v>
      </c>
      <c r="C782" s="94"/>
      <c r="D782" s="255"/>
      <c r="E782" s="255"/>
      <c r="F782" s="255"/>
      <c r="G782" s="255"/>
      <c r="H782" s="255"/>
      <c r="I782" s="255"/>
      <c r="J782" s="255"/>
      <c r="K782" s="93">
        <f t="shared" si="44"/>
        <v>0</v>
      </c>
    </row>
    <row r="783" spans="1:11" ht="15.75" customHeight="1">
      <c r="A783" s="1">
        <v>401</v>
      </c>
      <c r="B783" s="90" t="str">
        <f>IF('proje ve personel bilgileri'!A415&lt;&gt;0,('proje ve personel bilgileri'!A415)," ")</f>
        <v> </v>
      </c>
      <c r="C783" s="94"/>
      <c r="D783" s="255"/>
      <c r="E783" s="255"/>
      <c r="F783" s="255"/>
      <c r="G783" s="255"/>
      <c r="H783" s="255"/>
      <c r="I783" s="255"/>
      <c r="J783" s="255"/>
      <c r="K783" s="93">
        <f t="shared" si="44"/>
        <v>0</v>
      </c>
    </row>
    <row r="784" spans="1:11" ht="15.75" customHeight="1">
      <c r="A784" s="2">
        <v>402</v>
      </c>
      <c r="B784" s="90" t="str">
        <f>IF('proje ve personel bilgileri'!A416&lt;&gt;0,('proje ve personel bilgileri'!A416)," ")</f>
        <v> </v>
      </c>
      <c r="C784" s="94"/>
      <c r="D784" s="255"/>
      <c r="E784" s="255"/>
      <c r="F784" s="255"/>
      <c r="G784" s="255"/>
      <c r="H784" s="255"/>
      <c r="I784" s="255"/>
      <c r="J784" s="255"/>
      <c r="K784" s="93">
        <f t="shared" si="44"/>
        <v>0</v>
      </c>
    </row>
    <row r="785" spans="1:11" ht="15.75" customHeight="1">
      <c r="A785" s="1">
        <v>403</v>
      </c>
      <c r="B785" s="90" t="str">
        <f>IF('proje ve personel bilgileri'!A417&lt;&gt;0,('proje ve personel bilgileri'!A417)," ")</f>
        <v> </v>
      </c>
      <c r="C785" s="94"/>
      <c r="D785" s="255"/>
      <c r="E785" s="255"/>
      <c r="F785" s="255"/>
      <c r="G785" s="255"/>
      <c r="H785" s="255"/>
      <c r="I785" s="255"/>
      <c r="J785" s="255"/>
      <c r="K785" s="93">
        <f t="shared" si="44"/>
        <v>0</v>
      </c>
    </row>
    <row r="786" spans="1:11" ht="15.75" customHeight="1">
      <c r="A786" s="2">
        <v>404</v>
      </c>
      <c r="B786" s="90" t="str">
        <f>IF('proje ve personel bilgileri'!A418&lt;&gt;0,('proje ve personel bilgileri'!A418)," ")</f>
        <v> </v>
      </c>
      <c r="C786" s="94"/>
      <c r="D786" s="255"/>
      <c r="E786" s="255"/>
      <c r="F786" s="255"/>
      <c r="G786" s="255"/>
      <c r="H786" s="255"/>
      <c r="I786" s="255"/>
      <c r="J786" s="255"/>
      <c r="K786" s="93">
        <f t="shared" si="44"/>
        <v>0</v>
      </c>
    </row>
    <row r="787" spans="1:11" ht="15.75" customHeight="1">
      <c r="A787" s="1">
        <v>405</v>
      </c>
      <c r="B787" s="90" t="str">
        <f>IF('proje ve personel bilgileri'!A419&lt;&gt;0,('proje ve personel bilgileri'!A419)," ")</f>
        <v> </v>
      </c>
      <c r="C787" s="94"/>
      <c r="D787" s="255"/>
      <c r="E787" s="255"/>
      <c r="F787" s="255"/>
      <c r="G787" s="255"/>
      <c r="H787" s="255"/>
      <c r="I787" s="255"/>
      <c r="J787" s="255"/>
      <c r="K787" s="93">
        <f t="shared" si="44"/>
        <v>0</v>
      </c>
    </row>
    <row r="788" spans="1:11" ht="15.75" customHeight="1">
      <c r="A788" s="2">
        <v>406</v>
      </c>
      <c r="B788" s="90" t="str">
        <f>IF('proje ve personel bilgileri'!A420&lt;&gt;0,('proje ve personel bilgileri'!A420)," ")</f>
        <v> </v>
      </c>
      <c r="C788" s="94"/>
      <c r="D788" s="255"/>
      <c r="E788" s="255"/>
      <c r="F788" s="255"/>
      <c r="G788" s="255"/>
      <c r="H788" s="255"/>
      <c r="I788" s="255"/>
      <c r="J788" s="255"/>
      <c r="K788" s="93">
        <f t="shared" si="44"/>
        <v>0</v>
      </c>
    </row>
    <row r="789" spans="1:11" ht="15.75" customHeight="1">
      <c r="A789" s="1">
        <v>407</v>
      </c>
      <c r="B789" s="90" t="str">
        <f>IF('proje ve personel bilgileri'!A421&lt;&gt;0,('proje ve personel bilgileri'!A421)," ")</f>
        <v> </v>
      </c>
      <c r="C789" s="94"/>
      <c r="D789" s="255"/>
      <c r="E789" s="255"/>
      <c r="F789" s="255"/>
      <c r="G789" s="255"/>
      <c r="H789" s="255"/>
      <c r="I789" s="255"/>
      <c r="J789" s="255"/>
      <c r="K789" s="93">
        <f t="shared" si="44"/>
        <v>0</v>
      </c>
    </row>
    <row r="790" spans="1:11" ht="15.75" customHeight="1">
      <c r="A790" s="2">
        <v>408</v>
      </c>
      <c r="B790" s="90" t="str">
        <f>IF('proje ve personel bilgileri'!A422&lt;&gt;0,('proje ve personel bilgileri'!A422)," ")</f>
        <v> </v>
      </c>
      <c r="C790" s="94"/>
      <c r="D790" s="255"/>
      <c r="E790" s="255"/>
      <c r="F790" s="255"/>
      <c r="G790" s="255"/>
      <c r="H790" s="255"/>
      <c r="I790" s="255"/>
      <c r="J790" s="255"/>
      <c r="K790" s="93">
        <f t="shared" si="44"/>
        <v>0</v>
      </c>
    </row>
    <row r="791" spans="1:11" ht="15.75" customHeight="1">
      <c r="A791" s="1">
        <v>409</v>
      </c>
      <c r="B791" s="90" t="str">
        <f>IF('proje ve personel bilgileri'!A423&lt;&gt;0,('proje ve personel bilgileri'!A423)," ")</f>
        <v> </v>
      </c>
      <c r="C791" s="94"/>
      <c r="D791" s="255"/>
      <c r="E791" s="255"/>
      <c r="F791" s="255"/>
      <c r="G791" s="255"/>
      <c r="H791" s="255"/>
      <c r="I791" s="255"/>
      <c r="J791" s="255"/>
      <c r="K791" s="93">
        <f t="shared" si="44"/>
        <v>0</v>
      </c>
    </row>
    <row r="792" spans="1:11" ht="15.75" customHeight="1">
      <c r="A792" s="2">
        <v>410</v>
      </c>
      <c r="B792" s="90" t="str">
        <f>IF('proje ve personel bilgileri'!A424&lt;&gt;0,('proje ve personel bilgileri'!A424)," ")</f>
        <v> </v>
      </c>
      <c r="C792" s="94"/>
      <c r="D792" s="255"/>
      <c r="E792" s="255"/>
      <c r="F792" s="255"/>
      <c r="G792" s="255"/>
      <c r="H792" s="255"/>
      <c r="I792" s="255"/>
      <c r="J792" s="255"/>
      <c r="K792" s="93">
        <f t="shared" si="44"/>
        <v>0</v>
      </c>
    </row>
    <row r="793" spans="1:11" ht="15.75" customHeight="1">
      <c r="A793" s="1">
        <v>411</v>
      </c>
      <c r="B793" s="90" t="str">
        <f>IF('proje ve personel bilgileri'!A425&lt;&gt;0,('proje ve personel bilgileri'!A425)," ")</f>
        <v> </v>
      </c>
      <c r="C793" s="94"/>
      <c r="D793" s="255"/>
      <c r="E793" s="255"/>
      <c r="F793" s="255"/>
      <c r="G793" s="255"/>
      <c r="H793" s="255"/>
      <c r="I793" s="255"/>
      <c r="J793" s="255"/>
      <c r="K793" s="93">
        <f t="shared" si="44"/>
        <v>0</v>
      </c>
    </row>
    <row r="794" spans="1:11" ht="15.75" customHeight="1">
      <c r="A794" s="2">
        <v>412</v>
      </c>
      <c r="B794" s="90" t="str">
        <f>IF('proje ve personel bilgileri'!A426&lt;&gt;0,('proje ve personel bilgileri'!A426)," ")</f>
        <v> </v>
      </c>
      <c r="C794" s="94"/>
      <c r="D794" s="255"/>
      <c r="E794" s="255"/>
      <c r="F794" s="255"/>
      <c r="G794" s="255"/>
      <c r="H794" s="255"/>
      <c r="I794" s="255"/>
      <c r="J794" s="255"/>
      <c r="K794" s="93">
        <f t="shared" si="44"/>
        <v>0</v>
      </c>
    </row>
    <row r="795" spans="1:11" ht="15.75" customHeight="1">
      <c r="A795" s="1">
        <v>413</v>
      </c>
      <c r="B795" s="90" t="str">
        <f>IF('proje ve personel bilgileri'!A427&lt;&gt;0,('proje ve personel bilgileri'!A427)," ")</f>
        <v> </v>
      </c>
      <c r="C795" s="94"/>
      <c r="D795" s="255"/>
      <c r="E795" s="255"/>
      <c r="F795" s="255"/>
      <c r="G795" s="255"/>
      <c r="H795" s="255"/>
      <c r="I795" s="255"/>
      <c r="J795" s="255"/>
      <c r="K795" s="93">
        <f t="shared" si="44"/>
        <v>0</v>
      </c>
    </row>
    <row r="796" spans="1:11" ht="15" customHeight="1">
      <c r="A796" s="2">
        <v>414</v>
      </c>
      <c r="B796" s="90" t="str">
        <f>IF('proje ve personel bilgileri'!A428&lt;&gt;0,('proje ve personel bilgileri'!A428)," ")</f>
        <v> </v>
      </c>
      <c r="C796" s="94"/>
      <c r="D796" s="255"/>
      <c r="E796" s="255"/>
      <c r="F796" s="255"/>
      <c r="G796" s="255"/>
      <c r="H796" s="255"/>
      <c r="I796" s="255"/>
      <c r="J796" s="255"/>
      <c r="K796" s="93">
        <f t="shared" si="44"/>
        <v>0</v>
      </c>
    </row>
    <row r="797" spans="1:11" ht="15.75" customHeight="1">
      <c r="A797" s="325" t="s">
        <v>63</v>
      </c>
      <c r="B797" s="326"/>
      <c r="C797" s="7" t="str">
        <f aca="true" t="shared" si="45" ref="C797:J797">IF($K$28&lt;&gt;0,SUM(C779:C796)," ")</f>
        <v> </v>
      </c>
      <c r="D797" s="8" t="str">
        <f t="shared" si="45"/>
        <v> </v>
      </c>
      <c r="E797" s="8" t="str">
        <f t="shared" si="45"/>
        <v> </v>
      </c>
      <c r="F797" s="8" t="str">
        <f t="shared" si="45"/>
        <v> </v>
      </c>
      <c r="G797" s="8" t="str">
        <f t="shared" si="45"/>
        <v> </v>
      </c>
      <c r="H797" s="8" t="str">
        <f t="shared" si="45"/>
        <v> </v>
      </c>
      <c r="I797" s="8" t="str">
        <f t="shared" si="45"/>
        <v> </v>
      </c>
      <c r="J797" s="8" t="str">
        <f t="shared" si="45"/>
        <v> </v>
      </c>
      <c r="K797" s="9">
        <f>SUM(K779:K796)+K762</f>
        <v>0</v>
      </c>
    </row>
    <row r="798" ht="15" customHeight="1">
      <c r="A798" s="259"/>
    </row>
    <row r="799" spans="1:11" ht="24" customHeight="1">
      <c r="A799" s="323" t="s">
        <v>64</v>
      </c>
      <c r="B799" s="323"/>
      <c r="C799" s="323"/>
      <c r="D799" s="323"/>
      <c r="E799" s="323"/>
      <c r="F799" s="323"/>
      <c r="G799" s="323"/>
      <c r="H799" s="323"/>
      <c r="I799" s="323"/>
      <c r="J799" s="323"/>
      <c r="K799" s="323"/>
    </row>
    <row r="800" ht="15" customHeight="1">
      <c r="A800" s="49"/>
    </row>
    <row r="801" ht="15" customHeight="1">
      <c r="A801" s="257" t="s">
        <v>65</v>
      </c>
    </row>
    <row r="802" spans="3:5" ht="15" customHeight="1">
      <c r="C802" s="257" t="s">
        <v>66</v>
      </c>
      <c r="E802" s="257" t="s">
        <v>67</v>
      </c>
    </row>
    <row r="805" spans="1:11" ht="15.75" customHeight="1">
      <c r="A805" s="324" t="s">
        <v>49</v>
      </c>
      <c r="B805" s="324"/>
      <c r="C805" s="324"/>
      <c r="D805" s="324"/>
      <c r="E805" s="324"/>
      <c r="F805" s="324"/>
      <c r="G805" s="324"/>
      <c r="H805" s="324"/>
      <c r="I805" s="324"/>
      <c r="J805" s="324"/>
      <c r="K805" s="324"/>
    </row>
    <row r="806" spans="1:11" ht="15" customHeight="1">
      <c r="A806" s="66"/>
      <c r="B806" s="66"/>
      <c r="C806" s="66"/>
      <c r="D806" s="66"/>
      <c r="E806" s="73" t="e">
        <f>'proje ve personel bilgileri'!#REF!</f>
        <v>#REF!</v>
      </c>
      <c r="F806" s="68" t="e">
        <f>IF('proje ve personel bilgileri'!#REF!=1,"/ Haziran ayına aittir.",(IF('proje ve personel bilgileri'!#REF!=2,"/ Aralık ayına aittir.",0)))</f>
        <v>#REF!</v>
      </c>
      <c r="H806" s="66"/>
      <c r="I806" s="66"/>
      <c r="J806" s="66"/>
      <c r="K806" s="66"/>
    </row>
    <row r="807" ht="18.75" customHeight="1">
      <c r="K807" s="4" t="s">
        <v>50</v>
      </c>
    </row>
    <row r="808" spans="1:11" ht="15.75" customHeight="1">
      <c r="A808" s="327" t="s">
        <v>2</v>
      </c>
      <c r="B808" s="328"/>
      <c r="C808" s="329">
        <f>'proje ve personel bilgileri'!$B$2</f>
        <v>0</v>
      </c>
      <c r="D808" s="330"/>
      <c r="E808" s="330"/>
      <c r="F808" s="330"/>
      <c r="G808" s="330"/>
      <c r="H808" s="330"/>
      <c r="I808" s="330"/>
      <c r="J808" s="330"/>
      <c r="K808" s="331"/>
    </row>
    <row r="809" spans="1:11" ht="15.75" customHeight="1">
      <c r="A809" s="332" t="s">
        <v>3</v>
      </c>
      <c r="B809" s="333"/>
      <c r="C809" s="334">
        <f>'proje ve personel bilgileri'!$B$3</f>
        <v>0</v>
      </c>
      <c r="D809" s="335"/>
      <c r="E809" s="335"/>
      <c r="F809" s="335"/>
      <c r="G809" s="335"/>
      <c r="H809" s="335"/>
      <c r="I809" s="335"/>
      <c r="J809" s="335"/>
      <c r="K809" s="336"/>
    </row>
    <row r="810" spans="1:11" ht="15" customHeight="1">
      <c r="A810" s="313" t="s">
        <v>51</v>
      </c>
      <c r="B810" s="313" t="s">
        <v>9</v>
      </c>
      <c r="C810" s="313" t="s">
        <v>52</v>
      </c>
      <c r="D810" s="321" t="s">
        <v>53</v>
      </c>
      <c r="E810" s="314"/>
      <c r="F810" s="315"/>
      <c r="G810" s="313" t="s">
        <v>54</v>
      </c>
      <c r="H810" s="316" t="s">
        <v>55</v>
      </c>
      <c r="I810" s="316" t="s">
        <v>56</v>
      </c>
      <c r="J810" s="316" t="s">
        <v>57</v>
      </c>
      <c r="K810" s="310" t="s">
        <v>58</v>
      </c>
    </row>
    <row r="811" spans="1:11" ht="22.5" customHeight="1">
      <c r="A811" s="312"/>
      <c r="B811" s="312"/>
      <c r="C811" s="312"/>
      <c r="D811" s="322"/>
      <c r="E811" s="319" t="s">
        <v>59</v>
      </c>
      <c r="F811" s="320"/>
      <c r="G811" s="312"/>
      <c r="H811" s="317"/>
      <c r="I811" s="317"/>
      <c r="J811" s="317"/>
      <c r="K811" s="311"/>
    </row>
    <row r="812" spans="1:11" ht="60.75" customHeight="1">
      <c r="A812" s="312"/>
      <c r="B812" s="312"/>
      <c r="C812" s="312"/>
      <c r="D812" s="322"/>
      <c r="E812" s="5" t="s">
        <v>69</v>
      </c>
      <c r="F812" s="5" t="s">
        <v>61</v>
      </c>
      <c r="G812" s="312"/>
      <c r="H812" s="317"/>
      <c r="I812" s="318"/>
      <c r="J812" s="318"/>
      <c r="K812" s="312"/>
    </row>
    <row r="813" spans="1:11" ht="15.75" customHeight="1">
      <c r="A813" s="312"/>
      <c r="B813" s="312"/>
      <c r="C813" s="312"/>
      <c r="D813" s="322"/>
      <c r="E813" s="6" t="s">
        <v>62</v>
      </c>
      <c r="F813" s="6" t="s">
        <v>62</v>
      </c>
      <c r="G813" s="253" t="s">
        <v>62</v>
      </c>
      <c r="H813" s="253" t="s">
        <v>62</v>
      </c>
      <c r="I813" s="256" t="s">
        <v>62</v>
      </c>
      <c r="J813" s="6" t="s">
        <v>62</v>
      </c>
      <c r="K813" s="312"/>
    </row>
    <row r="814" spans="1:11" ht="15.75" customHeight="1">
      <c r="A814" s="1">
        <v>415</v>
      </c>
      <c r="B814" s="90" t="str">
        <f>IF('proje ve personel bilgileri'!A429&lt;&gt;0,('proje ve personel bilgileri'!A429)," ")</f>
        <v> </v>
      </c>
      <c r="C814" s="91"/>
      <c r="D814" s="92"/>
      <c r="E814" s="92"/>
      <c r="F814" s="92"/>
      <c r="G814" s="92"/>
      <c r="H814" s="92"/>
      <c r="I814" s="92"/>
      <c r="J814" s="92"/>
      <c r="K814" s="93">
        <f aca="true" t="shared" si="46" ref="K814:K831">IF(D814&lt;&gt;0,SUM(D814+E814+F814+G814-H814-I814-J814),0)</f>
        <v>0</v>
      </c>
    </row>
    <row r="815" spans="1:11" ht="15.75" customHeight="1">
      <c r="A815" s="2">
        <v>416</v>
      </c>
      <c r="B815" s="90" t="str">
        <f>IF('proje ve personel bilgileri'!A430&lt;&gt;0,('proje ve personel bilgileri'!A430)," ")</f>
        <v> </v>
      </c>
      <c r="C815" s="94"/>
      <c r="D815" s="255"/>
      <c r="E815" s="255"/>
      <c r="F815" s="255"/>
      <c r="G815" s="255"/>
      <c r="H815" s="255"/>
      <c r="I815" s="255"/>
      <c r="J815" s="255"/>
      <c r="K815" s="93">
        <f t="shared" si="46"/>
        <v>0</v>
      </c>
    </row>
    <row r="816" spans="1:11" ht="15.75" customHeight="1">
      <c r="A816" s="1">
        <v>417</v>
      </c>
      <c r="B816" s="90" t="str">
        <f>IF('proje ve personel bilgileri'!A431&lt;&gt;0,('proje ve personel bilgileri'!A431)," ")</f>
        <v> </v>
      </c>
      <c r="C816" s="94"/>
      <c r="D816" s="255"/>
      <c r="E816" s="255"/>
      <c r="F816" s="255"/>
      <c r="G816" s="255"/>
      <c r="H816" s="255"/>
      <c r="I816" s="255"/>
      <c r="J816" s="255"/>
      <c r="K816" s="93">
        <f t="shared" si="46"/>
        <v>0</v>
      </c>
    </row>
    <row r="817" spans="1:11" ht="15.75" customHeight="1">
      <c r="A817" s="2">
        <v>418</v>
      </c>
      <c r="B817" s="90" t="str">
        <f>IF('proje ve personel bilgileri'!A432&lt;&gt;0,('proje ve personel bilgileri'!A432)," ")</f>
        <v> </v>
      </c>
      <c r="C817" s="94"/>
      <c r="D817" s="255"/>
      <c r="E817" s="255"/>
      <c r="F817" s="255"/>
      <c r="G817" s="255"/>
      <c r="H817" s="255"/>
      <c r="I817" s="255"/>
      <c r="J817" s="255"/>
      <c r="K817" s="93">
        <f t="shared" si="46"/>
        <v>0</v>
      </c>
    </row>
    <row r="818" spans="1:11" ht="15.75" customHeight="1">
      <c r="A818" s="1">
        <v>419</v>
      </c>
      <c r="B818" s="90" t="str">
        <f>IF('proje ve personel bilgileri'!A433&lt;&gt;0,('proje ve personel bilgileri'!A433)," ")</f>
        <v> </v>
      </c>
      <c r="C818" s="94"/>
      <c r="D818" s="255"/>
      <c r="E818" s="255"/>
      <c r="F818" s="255"/>
      <c r="G818" s="255"/>
      <c r="H818" s="255"/>
      <c r="I818" s="255"/>
      <c r="J818" s="255"/>
      <c r="K818" s="93">
        <f t="shared" si="46"/>
        <v>0</v>
      </c>
    </row>
    <row r="819" spans="1:11" ht="15.75" customHeight="1">
      <c r="A819" s="2">
        <v>420</v>
      </c>
      <c r="B819" s="90" t="str">
        <f>IF('proje ve personel bilgileri'!A434&lt;&gt;0,('proje ve personel bilgileri'!A434)," ")</f>
        <v> </v>
      </c>
      <c r="C819" s="94"/>
      <c r="D819" s="255"/>
      <c r="E819" s="255"/>
      <c r="F819" s="255"/>
      <c r="G819" s="255"/>
      <c r="H819" s="255"/>
      <c r="I819" s="255"/>
      <c r="J819" s="255"/>
      <c r="K819" s="93">
        <f t="shared" si="46"/>
        <v>0</v>
      </c>
    </row>
    <row r="820" spans="1:11" ht="15.75" customHeight="1">
      <c r="A820" s="1">
        <v>421</v>
      </c>
      <c r="B820" s="90" t="str">
        <f>IF('proje ve personel bilgileri'!A435&lt;&gt;0,('proje ve personel bilgileri'!A435)," ")</f>
        <v> </v>
      </c>
      <c r="C820" s="94"/>
      <c r="D820" s="255"/>
      <c r="E820" s="255"/>
      <c r="F820" s="255"/>
      <c r="G820" s="255"/>
      <c r="H820" s="255"/>
      <c r="I820" s="255"/>
      <c r="J820" s="255"/>
      <c r="K820" s="93">
        <f t="shared" si="46"/>
        <v>0</v>
      </c>
    </row>
    <row r="821" spans="1:11" ht="15.75" customHeight="1">
      <c r="A821" s="2">
        <v>422</v>
      </c>
      <c r="B821" s="90" t="str">
        <f>IF('proje ve personel bilgileri'!A436&lt;&gt;0,('proje ve personel bilgileri'!A436)," ")</f>
        <v> </v>
      </c>
      <c r="C821" s="94"/>
      <c r="D821" s="255"/>
      <c r="E821" s="255"/>
      <c r="F821" s="255"/>
      <c r="G821" s="255"/>
      <c r="H821" s="255"/>
      <c r="I821" s="255"/>
      <c r="J821" s="255"/>
      <c r="K821" s="93">
        <f t="shared" si="46"/>
        <v>0</v>
      </c>
    </row>
    <row r="822" spans="1:11" ht="15.75" customHeight="1">
      <c r="A822" s="1">
        <v>423</v>
      </c>
      <c r="B822" s="90" t="str">
        <f>IF('proje ve personel bilgileri'!A437&lt;&gt;0,('proje ve personel bilgileri'!A437)," ")</f>
        <v> </v>
      </c>
      <c r="C822" s="94"/>
      <c r="D822" s="255"/>
      <c r="E822" s="255"/>
      <c r="F822" s="255"/>
      <c r="G822" s="255"/>
      <c r="H822" s="255"/>
      <c r="I822" s="255"/>
      <c r="J822" s="255"/>
      <c r="K822" s="93">
        <f t="shared" si="46"/>
        <v>0</v>
      </c>
    </row>
    <row r="823" spans="1:11" ht="15.75" customHeight="1">
      <c r="A823" s="2">
        <v>424</v>
      </c>
      <c r="B823" s="90" t="str">
        <f>IF('proje ve personel bilgileri'!A438&lt;&gt;0,('proje ve personel bilgileri'!A438)," ")</f>
        <v> </v>
      </c>
      <c r="C823" s="94"/>
      <c r="D823" s="255"/>
      <c r="E823" s="255"/>
      <c r="F823" s="255"/>
      <c r="G823" s="255"/>
      <c r="H823" s="255"/>
      <c r="I823" s="255"/>
      <c r="J823" s="255"/>
      <c r="K823" s="93">
        <f t="shared" si="46"/>
        <v>0</v>
      </c>
    </row>
    <row r="824" spans="1:11" ht="15.75" customHeight="1">
      <c r="A824" s="1">
        <v>425</v>
      </c>
      <c r="B824" s="90" t="str">
        <f>IF('proje ve personel bilgileri'!A439&lt;&gt;0,('proje ve personel bilgileri'!A439)," ")</f>
        <v> </v>
      </c>
      <c r="C824" s="94"/>
      <c r="D824" s="255"/>
      <c r="E824" s="255"/>
      <c r="F824" s="255"/>
      <c r="G824" s="255"/>
      <c r="H824" s="255"/>
      <c r="I824" s="255"/>
      <c r="J824" s="255"/>
      <c r="K824" s="93">
        <f t="shared" si="46"/>
        <v>0</v>
      </c>
    </row>
    <row r="825" spans="1:11" ht="15.75" customHeight="1">
      <c r="A825" s="2">
        <v>426</v>
      </c>
      <c r="B825" s="90" t="str">
        <f>IF('proje ve personel bilgileri'!A440&lt;&gt;0,('proje ve personel bilgileri'!A440)," ")</f>
        <v> </v>
      </c>
      <c r="C825" s="94"/>
      <c r="D825" s="255"/>
      <c r="E825" s="255"/>
      <c r="F825" s="255"/>
      <c r="G825" s="255"/>
      <c r="H825" s="255"/>
      <c r="I825" s="255"/>
      <c r="J825" s="255"/>
      <c r="K825" s="93">
        <f t="shared" si="46"/>
        <v>0</v>
      </c>
    </row>
    <row r="826" spans="1:11" ht="15.75" customHeight="1">
      <c r="A826" s="1">
        <v>427</v>
      </c>
      <c r="B826" s="90" t="str">
        <f>IF('proje ve personel bilgileri'!A441&lt;&gt;0,('proje ve personel bilgileri'!A441)," ")</f>
        <v> </v>
      </c>
      <c r="C826" s="94"/>
      <c r="D826" s="255"/>
      <c r="E826" s="255"/>
      <c r="F826" s="255"/>
      <c r="G826" s="255"/>
      <c r="H826" s="255"/>
      <c r="I826" s="255"/>
      <c r="J826" s="255"/>
      <c r="K826" s="93">
        <f t="shared" si="46"/>
        <v>0</v>
      </c>
    </row>
    <row r="827" spans="1:11" ht="15.75" customHeight="1">
      <c r="A827" s="2">
        <v>428</v>
      </c>
      <c r="B827" s="90" t="str">
        <f>IF('proje ve personel bilgileri'!A442&lt;&gt;0,('proje ve personel bilgileri'!A442)," ")</f>
        <v> </v>
      </c>
      <c r="C827" s="94"/>
      <c r="D827" s="255"/>
      <c r="E827" s="255"/>
      <c r="F827" s="255"/>
      <c r="G827" s="255"/>
      <c r="H827" s="255"/>
      <c r="I827" s="255"/>
      <c r="J827" s="255"/>
      <c r="K827" s="93">
        <f t="shared" si="46"/>
        <v>0</v>
      </c>
    </row>
    <row r="828" spans="1:11" ht="15.75" customHeight="1">
      <c r="A828" s="1">
        <v>429</v>
      </c>
      <c r="B828" s="90" t="str">
        <f>IF('proje ve personel bilgileri'!A443&lt;&gt;0,('proje ve personel bilgileri'!A443)," ")</f>
        <v> </v>
      </c>
      <c r="C828" s="94"/>
      <c r="D828" s="255"/>
      <c r="E828" s="255"/>
      <c r="F828" s="255"/>
      <c r="G828" s="255"/>
      <c r="H828" s="255"/>
      <c r="I828" s="255"/>
      <c r="J828" s="255"/>
      <c r="K828" s="93">
        <f t="shared" si="46"/>
        <v>0</v>
      </c>
    </row>
    <row r="829" spans="1:11" ht="15.75" customHeight="1">
      <c r="A829" s="2">
        <v>430</v>
      </c>
      <c r="B829" s="90" t="str">
        <f>IF('proje ve personel bilgileri'!A444&lt;&gt;0,('proje ve personel bilgileri'!A444)," ")</f>
        <v> </v>
      </c>
      <c r="C829" s="94"/>
      <c r="D829" s="255"/>
      <c r="E829" s="255"/>
      <c r="F829" s="255"/>
      <c r="G829" s="255"/>
      <c r="H829" s="255"/>
      <c r="I829" s="255"/>
      <c r="J829" s="255"/>
      <c r="K829" s="93">
        <f t="shared" si="46"/>
        <v>0</v>
      </c>
    </row>
    <row r="830" spans="1:11" ht="15.75" customHeight="1">
      <c r="A830" s="1">
        <v>431</v>
      </c>
      <c r="B830" s="90" t="str">
        <f>IF('proje ve personel bilgileri'!A445&lt;&gt;0,('proje ve personel bilgileri'!A445)," ")</f>
        <v> </v>
      </c>
      <c r="C830" s="94"/>
      <c r="D830" s="255"/>
      <c r="E830" s="255"/>
      <c r="F830" s="255"/>
      <c r="G830" s="255"/>
      <c r="H830" s="255"/>
      <c r="I830" s="255"/>
      <c r="J830" s="255"/>
      <c r="K830" s="93">
        <f t="shared" si="46"/>
        <v>0</v>
      </c>
    </row>
    <row r="831" spans="1:11" ht="15" customHeight="1">
      <c r="A831" s="2">
        <v>432</v>
      </c>
      <c r="B831" s="90" t="str">
        <f>IF('proje ve personel bilgileri'!A446&lt;&gt;0,('proje ve personel bilgileri'!A446)," ")</f>
        <v> </v>
      </c>
      <c r="C831" s="94"/>
      <c r="D831" s="255"/>
      <c r="E831" s="255"/>
      <c r="F831" s="255"/>
      <c r="G831" s="255"/>
      <c r="H831" s="255"/>
      <c r="I831" s="255"/>
      <c r="J831" s="255"/>
      <c r="K831" s="93">
        <f t="shared" si="46"/>
        <v>0</v>
      </c>
    </row>
    <row r="832" spans="1:11" ht="15.75" customHeight="1">
      <c r="A832" s="325" t="s">
        <v>63</v>
      </c>
      <c r="B832" s="326"/>
      <c r="C832" s="7" t="str">
        <f aca="true" t="shared" si="47" ref="C832:J832">IF($K$28&lt;&gt;0,SUM(C814:C831)," ")</f>
        <v> </v>
      </c>
      <c r="D832" s="8" t="str">
        <f t="shared" si="47"/>
        <v> </v>
      </c>
      <c r="E832" s="8" t="str">
        <f t="shared" si="47"/>
        <v> </v>
      </c>
      <c r="F832" s="8" t="str">
        <f t="shared" si="47"/>
        <v> </v>
      </c>
      <c r="G832" s="8" t="str">
        <f t="shared" si="47"/>
        <v> </v>
      </c>
      <c r="H832" s="8" t="str">
        <f t="shared" si="47"/>
        <v> </v>
      </c>
      <c r="I832" s="8" t="str">
        <f t="shared" si="47"/>
        <v> </v>
      </c>
      <c r="J832" s="8" t="str">
        <f t="shared" si="47"/>
        <v> </v>
      </c>
      <c r="K832" s="9">
        <f>SUM(K814:K831)+K797</f>
        <v>0</v>
      </c>
    </row>
    <row r="833" ht="15" customHeight="1">
      <c r="A833" s="259"/>
    </row>
    <row r="834" spans="1:11" ht="24" customHeight="1">
      <c r="A834" s="323" t="s">
        <v>64</v>
      </c>
      <c r="B834" s="323"/>
      <c r="C834" s="323"/>
      <c r="D834" s="323"/>
      <c r="E834" s="323"/>
      <c r="F834" s="323"/>
      <c r="G834" s="323"/>
      <c r="H834" s="323"/>
      <c r="I834" s="323"/>
      <c r="J834" s="323"/>
      <c r="K834" s="323"/>
    </row>
    <row r="835" ht="15" customHeight="1">
      <c r="A835" s="49"/>
    </row>
    <row r="836" ht="15" customHeight="1">
      <c r="A836" s="257" t="s">
        <v>65</v>
      </c>
    </row>
    <row r="837" spans="3:5" ht="15" customHeight="1">
      <c r="C837" s="257" t="s">
        <v>66</v>
      </c>
      <c r="E837" s="257" t="s">
        <v>67</v>
      </c>
    </row>
    <row r="840" spans="1:11" ht="15.75" customHeight="1">
      <c r="A840" s="324" t="s">
        <v>49</v>
      </c>
      <c r="B840" s="324"/>
      <c r="C840" s="324"/>
      <c r="D840" s="324"/>
      <c r="E840" s="324"/>
      <c r="F840" s="324"/>
      <c r="G840" s="324"/>
      <c r="H840" s="324"/>
      <c r="I840" s="324"/>
      <c r="J840" s="324"/>
      <c r="K840" s="324"/>
    </row>
    <row r="841" spans="1:11" ht="15" customHeight="1">
      <c r="A841" s="66"/>
      <c r="B841" s="66"/>
      <c r="C841" s="66"/>
      <c r="D841" s="66"/>
      <c r="E841" s="73" t="e">
        <f>'proje ve personel bilgileri'!#REF!</f>
        <v>#REF!</v>
      </c>
      <c r="F841" s="68" t="e">
        <f>IF('proje ve personel bilgileri'!#REF!=1,"/ Haziran ayına aittir.",(IF('proje ve personel bilgileri'!#REF!=2,"/ Aralık ayına aittir.",0)))</f>
        <v>#REF!</v>
      </c>
      <c r="H841" s="66"/>
      <c r="I841" s="66"/>
      <c r="J841" s="66"/>
      <c r="K841" s="66"/>
    </row>
    <row r="842" ht="18.75" customHeight="1">
      <c r="K842" s="4" t="s">
        <v>50</v>
      </c>
    </row>
    <row r="843" spans="1:11" ht="15.75" customHeight="1">
      <c r="A843" s="327" t="s">
        <v>2</v>
      </c>
      <c r="B843" s="328"/>
      <c r="C843" s="329">
        <f>'proje ve personel bilgileri'!$B$2</f>
        <v>0</v>
      </c>
      <c r="D843" s="330"/>
      <c r="E843" s="330"/>
      <c r="F843" s="330"/>
      <c r="G843" s="330"/>
      <c r="H843" s="330"/>
      <c r="I843" s="330"/>
      <c r="J843" s="330"/>
      <c r="K843" s="331"/>
    </row>
    <row r="844" spans="1:11" ht="15.75" customHeight="1">
      <c r="A844" s="332" t="s">
        <v>3</v>
      </c>
      <c r="B844" s="333"/>
      <c r="C844" s="334">
        <f>'proje ve personel bilgileri'!$B$3</f>
        <v>0</v>
      </c>
      <c r="D844" s="335"/>
      <c r="E844" s="335"/>
      <c r="F844" s="335"/>
      <c r="G844" s="335"/>
      <c r="H844" s="335"/>
      <c r="I844" s="335"/>
      <c r="J844" s="335"/>
      <c r="K844" s="336"/>
    </row>
    <row r="845" spans="1:11" ht="15" customHeight="1">
      <c r="A845" s="313" t="s">
        <v>51</v>
      </c>
      <c r="B845" s="313" t="s">
        <v>9</v>
      </c>
      <c r="C845" s="313" t="s">
        <v>52</v>
      </c>
      <c r="D845" s="321" t="s">
        <v>53</v>
      </c>
      <c r="E845" s="314"/>
      <c r="F845" s="315"/>
      <c r="G845" s="313" t="s">
        <v>54</v>
      </c>
      <c r="H845" s="316" t="s">
        <v>55</v>
      </c>
      <c r="I845" s="316" t="s">
        <v>56</v>
      </c>
      <c r="J845" s="316" t="s">
        <v>57</v>
      </c>
      <c r="K845" s="310" t="s">
        <v>58</v>
      </c>
    </row>
    <row r="846" spans="1:11" ht="23.25" customHeight="1">
      <c r="A846" s="312"/>
      <c r="B846" s="312"/>
      <c r="C846" s="312"/>
      <c r="D846" s="322"/>
      <c r="E846" s="319" t="s">
        <v>59</v>
      </c>
      <c r="F846" s="320"/>
      <c r="G846" s="312"/>
      <c r="H846" s="317"/>
      <c r="I846" s="317"/>
      <c r="J846" s="317"/>
      <c r="K846" s="311"/>
    </row>
    <row r="847" spans="1:11" ht="60.75" customHeight="1">
      <c r="A847" s="312"/>
      <c r="B847" s="312"/>
      <c r="C847" s="312"/>
      <c r="D847" s="322"/>
      <c r="E847" s="5" t="s">
        <v>69</v>
      </c>
      <c r="F847" s="5" t="s">
        <v>61</v>
      </c>
      <c r="G847" s="312"/>
      <c r="H847" s="317"/>
      <c r="I847" s="318"/>
      <c r="J847" s="318"/>
      <c r="K847" s="312"/>
    </row>
    <row r="848" spans="1:11" ht="15.75" customHeight="1">
      <c r="A848" s="312"/>
      <c r="B848" s="312"/>
      <c r="C848" s="312"/>
      <c r="D848" s="322"/>
      <c r="E848" s="6" t="s">
        <v>62</v>
      </c>
      <c r="F848" s="6" t="s">
        <v>62</v>
      </c>
      <c r="G848" s="253" t="s">
        <v>62</v>
      </c>
      <c r="H848" s="253" t="s">
        <v>62</v>
      </c>
      <c r="I848" s="256" t="s">
        <v>62</v>
      </c>
      <c r="J848" s="6" t="s">
        <v>62</v>
      </c>
      <c r="K848" s="312"/>
    </row>
    <row r="849" spans="1:11" ht="15.75" customHeight="1">
      <c r="A849" s="1">
        <v>433</v>
      </c>
      <c r="B849" s="90" t="str">
        <f>IF('proje ve personel bilgileri'!A447&lt;&gt;0,('proje ve personel bilgileri'!A447)," ")</f>
        <v> </v>
      </c>
      <c r="C849" s="91"/>
      <c r="D849" s="92"/>
      <c r="E849" s="92"/>
      <c r="F849" s="92"/>
      <c r="G849" s="92"/>
      <c r="H849" s="92"/>
      <c r="I849" s="92"/>
      <c r="J849" s="92"/>
      <c r="K849" s="93">
        <f aca="true" t="shared" si="48" ref="K849:K866">IF(D849&lt;&gt;0,SUM(D849+E849+F849+G849-H849-I849-J849),0)</f>
        <v>0</v>
      </c>
    </row>
    <row r="850" spans="1:11" ht="15.75" customHeight="1">
      <c r="A850" s="2">
        <v>434</v>
      </c>
      <c r="B850" s="90" t="str">
        <f>IF('proje ve personel bilgileri'!A448&lt;&gt;0,('proje ve personel bilgileri'!A448)," ")</f>
        <v> </v>
      </c>
      <c r="C850" s="94"/>
      <c r="D850" s="255"/>
      <c r="E850" s="255"/>
      <c r="F850" s="255"/>
      <c r="G850" s="255"/>
      <c r="H850" s="255"/>
      <c r="I850" s="255"/>
      <c r="J850" s="255"/>
      <c r="K850" s="93">
        <f t="shared" si="48"/>
        <v>0</v>
      </c>
    </row>
    <row r="851" spans="1:11" ht="15.75" customHeight="1">
      <c r="A851" s="1">
        <v>435</v>
      </c>
      <c r="B851" s="90" t="str">
        <f>IF('proje ve personel bilgileri'!A449&lt;&gt;0,('proje ve personel bilgileri'!A449)," ")</f>
        <v> </v>
      </c>
      <c r="C851" s="94"/>
      <c r="D851" s="255"/>
      <c r="E851" s="255"/>
      <c r="F851" s="255"/>
      <c r="G851" s="255"/>
      <c r="H851" s="255"/>
      <c r="I851" s="255"/>
      <c r="J851" s="255"/>
      <c r="K851" s="93">
        <f t="shared" si="48"/>
        <v>0</v>
      </c>
    </row>
    <row r="852" spans="1:11" ht="15.75" customHeight="1">
      <c r="A852" s="2">
        <v>436</v>
      </c>
      <c r="B852" s="90" t="str">
        <f>IF('proje ve personel bilgileri'!A450&lt;&gt;0,('proje ve personel bilgileri'!A450)," ")</f>
        <v> </v>
      </c>
      <c r="C852" s="94"/>
      <c r="D852" s="255"/>
      <c r="E852" s="255"/>
      <c r="F852" s="255"/>
      <c r="G852" s="255"/>
      <c r="H852" s="255"/>
      <c r="I852" s="255"/>
      <c r="J852" s="255"/>
      <c r="K852" s="93">
        <f t="shared" si="48"/>
        <v>0</v>
      </c>
    </row>
    <row r="853" spans="1:11" ht="15.75" customHeight="1">
      <c r="A853" s="1">
        <v>437</v>
      </c>
      <c r="B853" s="90" t="str">
        <f>IF('proje ve personel bilgileri'!A451&lt;&gt;0,('proje ve personel bilgileri'!A451)," ")</f>
        <v> </v>
      </c>
      <c r="C853" s="94"/>
      <c r="D853" s="255"/>
      <c r="E853" s="255"/>
      <c r="F853" s="255"/>
      <c r="G853" s="255"/>
      <c r="H853" s="255"/>
      <c r="I853" s="255"/>
      <c r="J853" s="255"/>
      <c r="K853" s="93">
        <f t="shared" si="48"/>
        <v>0</v>
      </c>
    </row>
    <row r="854" spans="1:11" ht="15.75" customHeight="1">
      <c r="A854" s="2">
        <v>438</v>
      </c>
      <c r="B854" s="90" t="str">
        <f>IF('proje ve personel bilgileri'!A452&lt;&gt;0,('proje ve personel bilgileri'!A452)," ")</f>
        <v> </v>
      </c>
      <c r="C854" s="94"/>
      <c r="D854" s="255"/>
      <c r="E854" s="255"/>
      <c r="F854" s="255"/>
      <c r="G854" s="255"/>
      <c r="H854" s="255"/>
      <c r="I854" s="255"/>
      <c r="J854" s="255"/>
      <c r="K854" s="93">
        <f t="shared" si="48"/>
        <v>0</v>
      </c>
    </row>
    <row r="855" spans="1:11" ht="15.75" customHeight="1">
      <c r="A855" s="1">
        <v>439</v>
      </c>
      <c r="B855" s="90" t="str">
        <f>IF('proje ve personel bilgileri'!A453&lt;&gt;0,('proje ve personel bilgileri'!A453)," ")</f>
        <v> </v>
      </c>
      <c r="C855" s="94"/>
      <c r="D855" s="255"/>
      <c r="E855" s="255"/>
      <c r="F855" s="255"/>
      <c r="G855" s="255"/>
      <c r="H855" s="255"/>
      <c r="I855" s="255"/>
      <c r="J855" s="255"/>
      <c r="K855" s="93">
        <f t="shared" si="48"/>
        <v>0</v>
      </c>
    </row>
    <row r="856" spans="1:11" ht="15.75" customHeight="1">
      <c r="A856" s="2">
        <v>440</v>
      </c>
      <c r="B856" s="90" t="str">
        <f>IF('proje ve personel bilgileri'!A454&lt;&gt;0,('proje ve personel bilgileri'!A454)," ")</f>
        <v> </v>
      </c>
      <c r="C856" s="94"/>
      <c r="D856" s="255"/>
      <c r="E856" s="255"/>
      <c r="F856" s="255"/>
      <c r="G856" s="255"/>
      <c r="H856" s="255"/>
      <c r="I856" s="255"/>
      <c r="J856" s="255"/>
      <c r="K856" s="93">
        <f t="shared" si="48"/>
        <v>0</v>
      </c>
    </row>
    <row r="857" spans="1:11" ht="15.75" customHeight="1">
      <c r="A857" s="1">
        <v>441</v>
      </c>
      <c r="B857" s="90" t="str">
        <f>IF('proje ve personel bilgileri'!A455&lt;&gt;0,('proje ve personel bilgileri'!A455)," ")</f>
        <v> </v>
      </c>
      <c r="C857" s="94"/>
      <c r="D857" s="255"/>
      <c r="E857" s="255"/>
      <c r="F857" s="255"/>
      <c r="G857" s="255"/>
      <c r="H857" s="255"/>
      <c r="I857" s="255"/>
      <c r="J857" s="255"/>
      <c r="K857" s="93">
        <f t="shared" si="48"/>
        <v>0</v>
      </c>
    </row>
    <row r="858" spans="1:11" ht="15.75" customHeight="1">
      <c r="A858" s="2">
        <v>442</v>
      </c>
      <c r="B858" s="90" t="str">
        <f>IF('proje ve personel bilgileri'!A456&lt;&gt;0,('proje ve personel bilgileri'!A456)," ")</f>
        <v> </v>
      </c>
      <c r="C858" s="94"/>
      <c r="D858" s="255"/>
      <c r="E858" s="255"/>
      <c r="F858" s="255"/>
      <c r="G858" s="255"/>
      <c r="H858" s="255"/>
      <c r="I858" s="255"/>
      <c r="J858" s="255"/>
      <c r="K858" s="93">
        <f t="shared" si="48"/>
        <v>0</v>
      </c>
    </row>
    <row r="859" spans="1:11" ht="15.75" customHeight="1">
      <c r="A859" s="1">
        <v>443</v>
      </c>
      <c r="B859" s="90" t="str">
        <f>IF('proje ve personel bilgileri'!A457&lt;&gt;0,('proje ve personel bilgileri'!A457)," ")</f>
        <v> </v>
      </c>
      <c r="C859" s="94"/>
      <c r="D859" s="255"/>
      <c r="E859" s="255"/>
      <c r="F859" s="255"/>
      <c r="G859" s="255"/>
      <c r="H859" s="255"/>
      <c r="I859" s="255"/>
      <c r="J859" s="255"/>
      <c r="K859" s="93">
        <f t="shared" si="48"/>
        <v>0</v>
      </c>
    </row>
    <row r="860" spans="1:11" ht="15.75" customHeight="1">
      <c r="A860" s="2">
        <v>444</v>
      </c>
      <c r="B860" s="90" t="str">
        <f>IF('proje ve personel bilgileri'!A458&lt;&gt;0,('proje ve personel bilgileri'!A458)," ")</f>
        <v> </v>
      </c>
      <c r="C860" s="94"/>
      <c r="D860" s="255"/>
      <c r="E860" s="255"/>
      <c r="F860" s="255"/>
      <c r="G860" s="255"/>
      <c r="H860" s="255"/>
      <c r="I860" s="255"/>
      <c r="J860" s="255"/>
      <c r="K860" s="93">
        <f t="shared" si="48"/>
        <v>0</v>
      </c>
    </row>
    <row r="861" spans="1:11" ht="15.75" customHeight="1">
      <c r="A861" s="1">
        <v>445</v>
      </c>
      <c r="B861" s="90" t="str">
        <f>IF('proje ve personel bilgileri'!A459&lt;&gt;0,('proje ve personel bilgileri'!A459)," ")</f>
        <v> </v>
      </c>
      <c r="C861" s="94"/>
      <c r="D861" s="255"/>
      <c r="E861" s="255"/>
      <c r="F861" s="255"/>
      <c r="G861" s="255"/>
      <c r="H861" s="255"/>
      <c r="I861" s="255"/>
      <c r="J861" s="255"/>
      <c r="K861" s="93">
        <f t="shared" si="48"/>
        <v>0</v>
      </c>
    </row>
    <row r="862" spans="1:11" ht="15.75" customHeight="1">
      <c r="A862" s="2">
        <v>446</v>
      </c>
      <c r="B862" s="90" t="str">
        <f>IF('proje ve personel bilgileri'!A460&lt;&gt;0,('proje ve personel bilgileri'!A460)," ")</f>
        <v> </v>
      </c>
      <c r="C862" s="94"/>
      <c r="D862" s="255"/>
      <c r="E862" s="255"/>
      <c r="F862" s="255"/>
      <c r="G862" s="255"/>
      <c r="H862" s="255"/>
      <c r="I862" s="255"/>
      <c r="J862" s="255"/>
      <c r="K862" s="93">
        <f t="shared" si="48"/>
        <v>0</v>
      </c>
    </row>
    <row r="863" spans="1:11" ht="15.75" customHeight="1">
      <c r="A863" s="1">
        <v>447</v>
      </c>
      <c r="B863" s="90" t="str">
        <f>IF('proje ve personel bilgileri'!A461&lt;&gt;0,('proje ve personel bilgileri'!A461)," ")</f>
        <v> </v>
      </c>
      <c r="C863" s="94"/>
      <c r="D863" s="255"/>
      <c r="E863" s="255"/>
      <c r="F863" s="255"/>
      <c r="G863" s="255"/>
      <c r="H863" s="255"/>
      <c r="I863" s="255"/>
      <c r="J863" s="255"/>
      <c r="K863" s="93">
        <f t="shared" si="48"/>
        <v>0</v>
      </c>
    </row>
    <row r="864" spans="1:11" ht="15.75" customHeight="1">
      <c r="A864" s="2">
        <v>448</v>
      </c>
      <c r="B864" s="90" t="str">
        <f>IF('proje ve personel bilgileri'!A462&lt;&gt;0,('proje ve personel bilgileri'!A462)," ")</f>
        <v> </v>
      </c>
      <c r="C864" s="94"/>
      <c r="D864" s="255"/>
      <c r="E864" s="255"/>
      <c r="F864" s="255"/>
      <c r="G864" s="255"/>
      <c r="H864" s="255"/>
      <c r="I864" s="255"/>
      <c r="J864" s="255"/>
      <c r="K864" s="93">
        <f t="shared" si="48"/>
        <v>0</v>
      </c>
    </row>
    <row r="865" spans="1:11" ht="15.75" customHeight="1">
      <c r="A865" s="1">
        <v>449</v>
      </c>
      <c r="B865" s="90" t="str">
        <f>IF('proje ve personel bilgileri'!A463&lt;&gt;0,('proje ve personel bilgileri'!A463)," ")</f>
        <v> </v>
      </c>
      <c r="C865" s="94"/>
      <c r="D865" s="255"/>
      <c r="E865" s="255"/>
      <c r="F865" s="255"/>
      <c r="G865" s="255"/>
      <c r="H865" s="255"/>
      <c r="I865" s="255"/>
      <c r="J865" s="255"/>
      <c r="K865" s="93">
        <f t="shared" si="48"/>
        <v>0</v>
      </c>
    </row>
    <row r="866" spans="1:11" ht="15" customHeight="1">
      <c r="A866" s="2">
        <v>450</v>
      </c>
      <c r="B866" s="90" t="str">
        <f>IF('proje ve personel bilgileri'!A464&lt;&gt;0,('proje ve personel bilgileri'!A464)," ")</f>
        <v> </v>
      </c>
      <c r="C866" s="94"/>
      <c r="D866" s="255"/>
      <c r="E866" s="255"/>
      <c r="F866" s="255"/>
      <c r="G866" s="255"/>
      <c r="H866" s="255"/>
      <c r="I866" s="255"/>
      <c r="J866" s="255"/>
      <c r="K866" s="93">
        <f t="shared" si="48"/>
        <v>0</v>
      </c>
    </row>
    <row r="867" spans="1:11" ht="15.75" customHeight="1">
      <c r="A867" s="325" t="s">
        <v>63</v>
      </c>
      <c r="B867" s="326"/>
      <c r="C867" s="7" t="str">
        <f aca="true" t="shared" si="49" ref="C867:J867">IF($K$28&lt;&gt;0,SUM(C849:C866)," ")</f>
        <v> </v>
      </c>
      <c r="D867" s="8" t="str">
        <f t="shared" si="49"/>
        <v> </v>
      </c>
      <c r="E867" s="8" t="str">
        <f t="shared" si="49"/>
        <v> </v>
      </c>
      <c r="F867" s="8" t="str">
        <f t="shared" si="49"/>
        <v> </v>
      </c>
      <c r="G867" s="8" t="str">
        <f t="shared" si="49"/>
        <v> </v>
      </c>
      <c r="H867" s="8" t="str">
        <f t="shared" si="49"/>
        <v> </v>
      </c>
      <c r="I867" s="8" t="str">
        <f t="shared" si="49"/>
        <v> </v>
      </c>
      <c r="J867" s="8" t="str">
        <f t="shared" si="49"/>
        <v> </v>
      </c>
      <c r="K867" s="9">
        <f>SUM(K849:K866)+K832</f>
        <v>0</v>
      </c>
    </row>
    <row r="868" ht="15" customHeight="1">
      <c r="A868" s="259"/>
    </row>
    <row r="869" spans="1:11" ht="25.5" customHeight="1">
      <c r="A869" s="323" t="s">
        <v>64</v>
      </c>
      <c r="B869" s="323"/>
      <c r="C869" s="323"/>
      <c r="D869" s="323"/>
      <c r="E869" s="323"/>
      <c r="F869" s="323"/>
      <c r="G869" s="323"/>
      <c r="H869" s="323"/>
      <c r="I869" s="323"/>
      <c r="J869" s="323"/>
      <c r="K869" s="323"/>
    </row>
    <row r="870" ht="15" customHeight="1">
      <c r="A870" s="49"/>
    </row>
    <row r="871" ht="15" customHeight="1">
      <c r="A871" s="257" t="s">
        <v>65</v>
      </c>
    </row>
    <row r="872" spans="3:5" ht="15" customHeight="1">
      <c r="C872" s="257" t="s">
        <v>66</v>
      </c>
      <c r="E872" s="257" t="s">
        <v>67</v>
      </c>
    </row>
    <row r="875" spans="1:11" ht="15.75" customHeight="1">
      <c r="A875" s="324" t="s">
        <v>49</v>
      </c>
      <c r="B875" s="324"/>
      <c r="C875" s="324"/>
      <c r="D875" s="324"/>
      <c r="E875" s="324"/>
      <c r="F875" s="324"/>
      <c r="G875" s="324"/>
      <c r="H875" s="324"/>
      <c r="I875" s="324"/>
      <c r="J875" s="324"/>
      <c r="K875" s="324"/>
    </row>
    <row r="876" spans="1:11" ht="15" customHeight="1">
      <c r="A876" s="66"/>
      <c r="B876" s="66"/>
      <c r="C876" s="66"/>
      <c r="D876" s="66"/>
      <c r="E876" s="73" t="e">
        <f>'proje ve personel bilgileri'!#REF!</f>
        <v>#REF!</v>
      </c>
      <c r="F876" s="68" t="e">
        <f>IF('proje ve personel bilgileri'!#REF!=1,"/ Haziran ayına aittir.",(IF('proje ve personel bilgileri'!#REF!=2,"/ Aralık ayına aittir.",0)))</f>
        <v>#REF!</v>
      </c>
      <c r="H876" s="66"/>
      <c r="I876" s="66"/>
      <c r="J876" s="66"/>
      <c r="K876" s="66"/>
    </row>
    <row r="877" ht="18.75" customHeight="1">
      <c r="K877" s="4" t="s">
        <v>50</v>
      </c>
    </row>
    <row r="878" spans="1:11" ht="15.75" customHeight="1">
      <c r="A878" s="327" t="s">
        <v>2</v>
      </c>
      <c r="B878" s="328"/>
      <c r="C878" s="329">
        <f>'proje ve personel bilgileri'!$B$2</f>
        <v>0</v>
      </c>
      <c r="D878" s="330"/>
      <c r="E878" s="330"/>
      <c r="F878" s="330"/>
      <c r="G878" s="330"/>
      <c r="H878" s="330"/>
      <c r="I878" s="330"/>
      <c r="J878" s="330"/>
      <c r="K878" s="331"/>
    </row>
    <row r="879" spans="1:11" ht="15.75" customHeight="1">
      <c r="A879" s="332" t="s">
        <v>3</v>
      </c>
      <c r="B879" s="333"/>
      <c r="C879" s="334">
        <f>'proje ve personel bilgileri'!$B$3</f>
        <v>0</v>
      </c>
      <c r="D879" s="335"/>
      <c r="E879" s="335"/>
      <c r="F879" s="335"/>
      <c r="G879" s="335"/>
      <c r="H879" s="335"/>
      <c r="I879" s="335"/>
      <c r="J879" s="335"/>
      <c r="K879" s="336"/>
    </row>
    <row r="880" spans="1:11" ht="15" customHeight="1">
      <c r="A880" s="313" t="s">
        <v>51</v>
      </c>
      <c r="B880" s="313" t="s">
        <v>9</v>
      </c>
      <c r="C880" s="313" t="s">
        <v>52</v>
      </c>
      <c r="D880" s="321" t="s">
        <v>53</v>
      </c>
      <c r="E880" s="314"/>
      <c r="F880" s="315"/>
      <c r="G880" s="313" t="s">
        <v>54</v>
      </c>
      <c r="H880" s="316" t="s">
        <v>55</v>
      </c>
      <c r="I880" s="316" t="s">
        <v>56</v>
      </c>
      <c r="J880" s="316" t="s">
        <v>57</v>
      </c>
      <c r="K880" s="310" t="s">
        <v>58</v>
      </c>
    </row>
    <row r="881" spans="1:11" ht="23.25" customHeight="1">
      <c r="A881" s="312"/>
      <c r="B881" s="312"/>
      <c r="C881" s="312"/>
      <c r="D881" s="322"/>
      <c r="E881" s="319" t="s">
        <v>59</v>
      </c>
      <c r="F881" s="320"/>
      <c r="G881" s="312"/>
      <c r="H881" s="317"/>
      <c r="I881" s="317"/>
      <c r="J881" s="317"/>
      <c r="K881" s="311"/>
    </row>
    <row r="882" spans="1:11" ht="60.75" customHeight="1">
      <c r="A882" s="312"/>
      <c r="B882" s="312"/>
      <c r="C882" s="312"/>
      <c r="D882" s="322"/>
      <c r="E882" s="5" t="s">
        <v>69</v>
      </c>
      <c r="F882" s="5" t="s">
        <v>61</v>
      </c>
      <c r="G882" s="312"/>
      <c r="H882" s="317"/>
      <c r="I882" s="318"/>
      <c r="J882" s="318"/>
      <c r="K882" s="312"/>
    </row>
    <row r="883" spans="1:11" ht="15.75" customHeight="1">
      <c r="A883" s="312"/>
      <c r="B883" s="312"/>
      <c r="C883" s="312"/>
      <c r="D883" s="322"/>
      <c r="E883" s="6" t="s">
        <v>62</v>
      </c>
      <c r="F883" s="6" t="s">
        <v>62</v>
      </c>
      <c r="G883" s="253" t="s">
        <v>62</v>
      </c>
      <c r="H883" s="253" t="s">
        <v>62</v>
      </c>
      <c r="I883" s="256" t="s">
        <v>62</v>
      </c>
      <c r="J883" s="6" t="s">
        <v>62</v>
      </c>
      <c r="K883" s="312"/>
    </row>
    <row r="884" spans="1:11" ht="15.75" customHeight="1">
      <c r="A884" s="1">
        <v>451</v>
      </c>
      <c r="B884" s="90" t="str">
        <f>IF('proje ve personel bilgileri'!A465&lt;&gt;0,('proje ve personel bilgileri'!A465)," ")</f>
        <v> </v>
      </c>
      <c r="C884" s="91"/>
      <c r="D884" s="92"/>
      <c r="E884" s="92"/>
      <c r="F884" s="92"/>
      <c r="G884" s="92"/>
      <c r="H884" s="92"/>
      <c r="I884" s="92"/>
      <c r="J884" s="92"/>
      <c r="K884" s="93">
        <f aca="true" t="shared" si="50" ref="K884:K901">IF(D884&lt;&gt;0,SUM(D884+E884+F884+G884-H884-I884-J884),0)</f>
        <v>0</v>
      </c>
    </row>
    <row r="885" spans="1:11" ht="15.75" customHeight="1">
      <c r="A885" s="2">
        <v>452</v>
      </c>
      <c r="B885" s="90" t="str">
        <f>IF('proje ve personel bilgileri'!A466&lt;&gt;0,('proje ve personel bilgileri'!A466)," ")</f>
        <v> </v>
      </c>
      <c r="C885" s="94"/>
      <c r="D885" s="255"/>
      <c r="E885" s="255"/>
      <c r="F885" s="255"/>
      <c r="G885" s="255"/>
      <c r="H885" s="255"/>
      <c r="I885" s="255"/>
      <c r="J885" s="255"/>
      <c r="K885" s="93">
        <f t="shared" si="50"/>
        <v>0</v>
      </c>
    </row>
    <row r="886" spans="1:11" ht="15.75" customHeight="1">
      <c r="A886" s="1">
        <v>453</v>
      </c>
      <c r="B886" s="90" t="str">
        <f>IF('proje ve personel bilgileri'!A467&lt;&gt;0,('proje ve personel bilgileri'!A467)," ")</f>
        <v> </v>
      </c>
      <c r="C886" s="94"/>
      <c r="D886" s="255"/>
      <c r="E886" s="255"/>
      <c r="F886" s="255"/>
      <c r="G886" s="255"/>
      <c r="H886" s="255"/>
      <c r="I886" s="255"/>
      <c r="J886" s="255"/>
      <c r="K886" s="93">
        <f t="shared" si="50"/>
        <v>0</v>
      </c>
    </row>
    <row r="887" spans="1:11" ht="15.75" customHeight="1">
      <c r="A887" s="2">
        <v>454</v>
      </c>
      <c r="B887" s="90" t="str">
        <f>IF('proje ve personel bilgileri'!A468&lt;&gt;0,('proje ve personel bilgileri'!A468)," ")</f>
        <v> </v>
      </c>
      <c r="C887" s="94"/>
      <c r="D887" s="255"/>
      <c r="E887" s="255"/>
      <c r="F887" s="255"/>
      <c r="G887" s="255"/>
      <c r="H887" s="255"/>
      <c r="I887" s="255"/>
      <c r="J887" s="255"/>
      <c r="K887" s="93">
        <f t="shared" si="50"/>
        <v>0</v>
      </c>
    </row>
    <row r="888" spans="1:11" ht="15.75" customHeight="1">
      <c r="A888" s="1">
        <v>455</v>
      </c>
      <c r="B888" s="90" t="str">
        <f>IF('proje ve personel bilgileri'!A469&lt;&gt;0,('proje ve personel bilgileri'!A469)," ")</f>
        <v> </v>
      </c>
      <c r="C888" s="94"/>
      <c r="D888" s="255"/>
      <c r="E888" s="255"/>
      <c r="F888" s="255"/>
      <c r="G888" s="255"/>
      <c r="H888" s="255"/>
      <c r="I888" s="255"/>
      <c r="J888" s="255"/>
      <c r="K888" s="93">
        <f t="shared" si="50"/>
        <v>0</v>
      </c>
    </row>
    <row r="889" spans="1:11" ht="15.75" customHeight="1">
      <c r="A889" s="2">
        <v>456</v>
      </c>
      <c r="B889" s="90" t="str">
        <f>IF('proje ve personel bilgileri'!A470&lt;&gt;0,('proje ve personel bilgileri'!A470)," ")</f>
        <v> </v>
      </c>
      <c r="C889" s="94"/>
      <c r="D889" s="255"/>
      <c r="E889" s="255"/>
      <c r="F889" s="255"/>
      <c r="G889" s="255"/>
      <c r="H889" s="255"/>
      <c r="I889" s="255"/>
      <c r="J889" s="255"/>
      <c r="K889" s="93">
        <f t="shared" si="50"/>
        <v>0</v>
      </c>
    </row>
    <row r="890" spans="1:11" ht="15.75" customHeight="1">
      <c r="A890" s="1">
        <v>457</v>
      </c>
      <c r="B890" s="90" t="str">
        <f>IF('proje ve personel bilgileri'!A471&lt;&gt;0,('proje ve personel bilgileri'!A471)," ")</f>
        <v> </v>
      </c>
      <c r="C890" s="94"/>
      <c r="D890" s="255"/>
      <c r="E890" s="255"/>
      <c r="F890" s="255"/>
      <c r="G890" s="255"/>
      <c r="H890" s="255"/>
      <c r="I890" s="255"/>
      <c r="J890" s="255"/>
      <c r="K890" s="93">
        <f t="shared" si="50"/>
        <v>0</v>
      </c>
    </row>
    <row r="891" spans="1:11" ht="15.75" customHeight="1">
      <c r="A891" s="2">
        <v>458</v>
      </c>
      <c r="B891" s="90" t="str">
        <f>IF('proje ve personel bilgileri'!A472&lt;&gt;0,('proje ve personel bilgileri'!A472)," ")</f>
        <v> </v>
      </c>
      <c r="C891" s="94"/>
      <c r="D891" s="255"/>
      <c r="E891" s="255"/>
      <c r="F891" s="255"/>
      <c r="G891" s="255"/>
      <c r="H891" s="255"/>
      <c r="I891" s="255"/>
      <c r="J891" s="255"/>
      <c r="K891" s="93">
        <f t="shared" si="50"/>
        <v>0</v>
      </c>
    </row>
    <row r="892" spans="1:11" ht="15.75" customHeight="1">
      <c r="A892" s="1">
        <v>459</v>
      </c>
      <c r="B892" s="90" t="str">
        <f>IF('proje ve personel bilgileri'!A473&lt;&gt;0,('proje ve personel bilgileri'!A473)," ")</f>
        <v> </v>
      </c>
      <c r="C892" s="94"/>
      <c r="D892" s="255"/>
      <c r="E892" s="255"/>
      <c r="F892" s="255"/>
      <c r="G892" s="255"/>
      <c r="H892" s="255"/>
      <c r="I892" s="255"/>
      <c r="J892" s="255"/>
      <c r="K892" s="93">
        <f t="shared" si="50"/>
        <v>0</v>
      </c>
    </row>
    <row r="893" spans="1:11" ht="15.75" customHeight="1">
      <c r="A893" s="2">
        <v>460</v>
      </c>
      <c r="B893" s="90" t="str">
        <f>IF('proje ve personel bilgileri'!A474&lt;&gt;0,('proje ve personel bilgileri'!A474)," ")</f>
        <v> </v>
      </c>
      <c r="C893" s="94"/>
      <c r="D893" s="255"/>
      <c r="E893" s="255"/>
      <c r="F893" s="255"/>
      <c r="G893" s="255"/>
      <c r="H893" s="255"/>
      <c r="I893" s="255"/>
      <c r="J893" s="255"/>
      <c r="K893" s="93">
        <f t="shared" si="50"/>
        <v>0</v>
      </c>
    </row>
    <row r="894" spans="1:11" ht="15.75" customHeight="1">
      <c r="A894" s="1">
        <v>461</v>
      </c>
      <c r="B894" s="90" t="str">
        <f>IF('proje ve personel bilgileri'!A475&lt;&gt;0,('proje ve personel bilgileri'!A475)," ")</f>
        <v> </v>
      </c>
      <c r="C894" s="94"/>
      <c r="D894" s="255"/>
      <c r="E894" s="255"/>
      <c r="F894" s="255"/>
      <c r="G894" s="255"/>
      <c r="H894" s="255"/>
      <c r="I894" s="255"/>
      <c r="J894" s="255"/>
      <c r="K894" s="93">
        <f t="shared" si="50"/>
        <v>0</v>
      </c>
    </row>
    <row r="895" spans="1:11" ht="15.75" customHeight="1">
      <c r="A895" s="2">
        <v>462</v>
      </c>
      <c r="B895" s="90" t="str">
        <f>IF('proje ve personel bilgileri'!A476&lt;&gt;0,('proje ve personel bilgileri'!A476)," ")</f>
        <v> </v>
      </c>
      <c r="C895" s="94"/>
      <c r="D895" s="255"/>
      <c r="E895" s="255"/>
      <c r="F895" s="255"/>
      <c r="G895" s="255"/>
      <c r="H895" s="255"/>
      <c r="I895" s="255"/>
      <c r="J895" s="255"/>
      <c r="K895" s="93">
        <f t="shared" si="50"/>
        <v>0</v>
      </c>
    </row>
    <row r="896" spans="1:11" ht="15.75" customHeight="1">
      <c r="A896" s="1">
        <v>463</v>
      </c>
      <c r="B896" s="90" t="str">
        <f>IF('proje ve personel bilgileri'!A477&lt;&gt;0,('proje ve personel bilgileri'!A477)," ")</f>
        <v> </v>
      </c>
      <c r="C896" s="94"/>
      <c r="D896" s="255"/>
      <c r="E896" s="255"/>
      <c r="F896" s="255"/>
      <c r="G896" s="255"/>
      <c r="H896" s="255"/>
      <c r="I896" s="255"/>
      <c r="J896" s="255"/>
      <c r="K896" s="93">
        <f t="shared" si="50"/>
        <v>0</v>
      </c>
    </row>
    <row r="897" spans="1:11" ht="15.75" customHeight="1">
      <c r="A897" s="2">
        <v>464</v>
      </c>
      <c r="B897" s="90" t="str">
        <f>IF('proje ve personel bilgileri'!A478&lt;&gt;0,('proje ve personel bilgileri'!A478)," ")</f>
        <v> </v>
      </c>
      <c r="C897" s="94"/>
      <c r="D897" s="255"/>
      <c r="E897" s="255"/>
      <c r="F897" s="255"/>
      <c r="G897" s="255"/>
      <c r="H897" s="255"/>
      <c r="I897" s="255"/>
      <c r="J897" s="255"/>
      <c r="K897" s="93">
        <f t="shared" si="50"/>
        <v>0</v>
      </c>
    </row>
    <row r="898" spans="1:11" ht="15.75" customHeight="1">
      <c r="A898" s="1">
        <v>465</v>
      </c>
      <c r="B898" s="90" t="str">
        <f>IF('proje ve personel bilgileri'!A479&lt;&gt;0,('proje ve personel bilgileri'!A479)," ")</f>
        <v> </v>
      </c>
      <c r="C898" s="94"/>
      <c r="D898" s="255"/>
      <c r="E898" s="255"/>
      <c r="F898" s="255"/>
      <c r="G898" s="255"/>
      <c r="H898" s="255"/>
      <c r="I898" s="255"/>
      <c r="J898" s="255"/>
      <c r="K898" s="93">
        <f t="shared" si="50"/>
        <v>0</v>
      </c>
    </row>
    <row r="899" spans="1:11" ht="15.75" customHeight="1">
      <c r="A899" s="2">
        <v>466</v>
      </c>
      <c r="B899" s="90" t="str">
        <f>IF('proje ve personel bilgileri'!A480&lt;&gt;0,('proje ve personel bilgileri'!A480)," ")</f>
        <v> </v>
      </c>
      <c r="C899" s="94"/>
      <c r="D899" s="255"/>
      <c r="E899" s="255"/>
      <c r="F899" s="255"/>
      <c r="G899" s="255"/>
      <c r="H899" s="255"/>
      <c r="I899" s="255"/>
      <c r="J899" s="255"/>
      <c r="K899" s="93">
        <f t="shared" si="50"/>
        <v>0</v>
      </c>
    </row>
    <row r="900" spans="1:11" ht="15.75" customHeight="1">
      <c r="A900" s="1">
        <v>467</v>
      </c>
      <c r="B900" s="90" t="str">
        <f>IF('proje ve personel bilgileri'!A481&lt;&gt;0,('proje ve personel bilgileri'!A481)," ")</f>
        <v> </v>
      </c>
      <c r="C900" s="94"/>
      <c r="D900" s="255"/>
      <c r="E900" s="255"/>
      <c r="F900" s="255"/>
      <c r="G900" s="255"/>
      <c r="H900" s="255"/>
      <c r="I900" s="255"/>
      <c r="J900" s="255"/>
      <c r="K900" s="93">
        <f t="shared" si="50"/>
        <v>0</v>
      </c>
    </row>
    <row r="901" spans="1:11" ht="15" customHeight="1">
      <c r="A901" s="2">
        <v>468</v>
      </c>
      <c r="B901" s="90" t="str">
        <f>IF('proje ve personel bilgileri'!A482&lt;&gt;0,('proje ve personel bilgileri'!A482)," ")</f>
        <v> </v>
      </c>
      <c r="C901" s="94"/>
      <c r="D901" s="255"/>
      <c r="E901" s="255"/>
      <c r="F901" s="255"/>
      <c r="G901" s="255"/>
      <c r="H901" s="255"/>
      <c r="I901" s="255"/>
      <c r="J901" s="255"/>
      <c r="K901" s="93">
        <f t="shared" si="50"/>
        <v>0</v>
      </c>
    </row>
    <row r="902" spans="1:11" ht="15.75" customHeight="1">
      <c r="A902" s="325" t="s">
        <v>63</v>
      </c>
      <c r="B902" s="326"/>
      <c r="C902" s="7" t="str">
        <f aca="true" t="shared" si="51" ref="C902:J902">IF($K$28&lt;&gt;0,SUM(C884:C901)," ")</f>
        <v> </v>
      </c>
      <c r="D902" s="8" t="str">
        <f t="shared" si="51"/>
        <v> </v>
      </c>
      <c r="E902" s="8" t="str">
        <f t="shared" si="51"/>
        <v> </v>
      </c>
      <c r="F902" s="8" t="str">
        <f t="shared" si="51"/>
        <v> </v>
      </c>
      <c r="G902" s="8" t="str">
        <f t="shared" si="51"/>
        <v> </v>
      </c>
      <c r="H902" s="8" t="str">
        <f t="shared" si="51"/>
        <v> </v>
      </c>
      <c r="I902" s="8" t="str">
        <f t="shared" si="51"/>
        <v> </v>
      </c>
      <c r="J902" s="8" t="str">
        <f t="shared" si="51"/>
        <v> </v>
      </c>
      <c r="K902" s="9">
        <f>SUM(K884:K901)+K867</f>
        <v>0</v>
      </c>
    </row>
    <row r="903" ht="15" customHeight="1">
      <c r="A903" s="259"/>
    </row>
    <row r="904" spans="1:11" ht="25.5" customHeight="1">
      <c r="A904" s="323" t="s">
        <v>64</v>
      </c>
      <c r="B904" s="323"/>
      <c r="C904" s="323"/>
      <c r="D904" s="323"/>
      <c r="E904" s="323"/>
      <c r="F904" s="323"/>
      <c r="G904" s="323"/>
      <c r="H904" s="323"/>
      <c r="I904" s="323"/>
      <c r="J904" s="323"/>
      <c r="K904" s="323"/>
    </row>
    <row r="905" ht="15" customHeight="1">
      <c r="A905" s="49"/>
    </row>
    <row r="906" ht="15" customHeight="1">
      <c r="A906" s="257" t="s">
        <v>65</v>
      </c>
    </row>
    <row r="907" spans="3:5" ht="15" customHeight="1">
      <c r="C907" s="257" t="s">
        <v>66</v>
      </c>
      <c r="E907" s="257" t="s">
        <v>67</v>
      </c>
    </row>
    <row r="910" spans="1:11" ht="15.75" customHeight="1">
      <c r="A910" s="324" t="s">
        <v>49</v>
      </c>
      <c r="B910" s="324"/>
      <c r="C910" s="324"/>
      <c r="D910" s="324"/>
      <c r="E910" s="324"/>
      <c r="F910" s="324"/>
      <c r="G910" s="324"/>
      <c r="H910" s="324"/>
      <c r="I910" s="324"/>
      <c r="J910" s="324"/>
      <c r="K910" s="324"/>
    </row>
    <row r="911" spans="1:11" ht="15" customHeight="1">
      <c r="A911" s="66"/>
      <c r="B911" s="66"/>
      <c r="C911" s="66"/>
      <c r="D911" s="66"/>
      <c r="E911" s="73" t="e">
        <f>'proje ve personel bilgileri'!#REF!</f>
        <v>#REF!</v>
      </c>
      <c r="F911" s="68" t="e">
        <f>IF('proje ve personel bilgileri'!#REF!=1,"/ Haziran ayına aittir.",(IF('proje ve personel bilgileri'!#REF!=2,"/ Aralık ayına aittir.",0)))</f>
        <v>#REF!</v>
      </c>
      <c r="H911" s="66"/>
      <c r="I911" s="66"/>
      <c r="J911" s="66"/>
      <c r="K911" s="66"/>
    </row>
    <row r="912" ht="18.75" customHeight="1">
      <c r="K912" s="4" t="s">
        <v>50</v>
      </c>
    </row>
    <row r="913" spans="1:11" ht="15.75" customHeight="1">
      <c r="A913" s="327" t="s">
        <v>2</v>
      </c>
      <c r="B913" s="328"/>
      <c r="C913" s="329">
        <f>'proje ve personel bilgileri'!$B$2</f>
        <v>0</v>
      </c>
      <c r="D913" s="330"/>
      <c r="E913" s="330"/>
      <c r="F913" s="330"/>
      <c r="G913" s="330"/>
      <c r="H913" s="330"/>
      <c r="I913" s="330"/>
      <c r="J913" s="330"/>
      <c r="K913" s="331"/>
    </row>
    <row r="914" spans="1:11" ht="15.75" customHeight="1">
      <c r="A914" s="332" t="s">
        <v>3</v>
      </c>
      <c r="B914" s="333"/>
      <c r="C914" s="334">
        <f>'proje ve personel bilgileri'!$B$3</f>
        <v>0</v>
      </c>
      <c r="D914" s="335"/>
      <c r="E914" s="335"/>
      <c r="F914" s="335"/>
      <c r="G914" s="335"/>
      <c r="H914" s="335"/>
      <c r="I914" s="335"/>
      <c r="J914" s="335"/>
      <c r="K914" s="336"/>
    </row>
    <row r="915" spans="1:11" ht="15" customHeight="1">
      <c r="A915" s="313" t="s">
        <v>51</v>
      </c>
      <c r="B915" s="313" t="s">
        <v>9</v>
      </c>
      <c r="C915" s="313" t="s">
        <v>52</v>
      </c>
      <c r="D915" s="321" t="s">
        <v>53</v>
      </c>
      <c r="E915" s="314"/>
      <c r="F915" s="315"/>
      <c r="G915" s="313" t="s">
        <v>54</v>
      </c>
      <c r="H915" s="316" t="s">
        <v>55</v>
      </c>
      <c r="I915" s="316" t="s">
        <v>56</v>
      </c>
      <c r="J915" s="316" t="s">
        <v>57</v>
      </c>
      <c r="K915" s="310" t="s">
        <v>58</v>
      </c>
    </row>
    <row r="916" spans="1:11" ht="21" customHeight="1">
      <c r="A916" s="312"/>
      <c r="B916" s="312"/>
      <c r="C916" s="312"/>
      <c r="D916" s="322"/>
      <c r="E916" s="319" t="s">
        <v>59</v>
      </c>
      <c r="F916" s="320"/>
      <c r="G916" s="312"/>
      <c r="H916" s="317"/>
      <c r="I916" s="317"/>
      <c r="J916" s="317"/>
      <c r="K916" s="311"/>
    </row>
    <row r="917" spans="1:11" ht="60.75" customHeight="1">
      <c r="A917" s="312"/>
      <c r="B917" s="312"/>
      <c r="C917" s="312"/>
      <c r="D917" s="322"/>
      <c r="E917" s="5" t="s">
        <v>69</v>
      </c>
      <c r="F917" s="5" t="s">
        <v>61</v>
      </c>
      <c r="G917" s="312"/>
      <c r="H917" s="317"/>
      <c r="I917" s="318"/>
      <c r="J917" s="318"/>
      <c r="K917" s="312"/>
    </row>
    <row r="918" spans="1:11" ht="15.75" customHeight="1">
      <c r="A918" s="312"/>
      <c r="B918" s="312"/>
      <c r="C918" s="312"/>
      <c r="D918" s="322"/>
      <c r="E918" s="6" t="s">
        <v>62</v>
      </c>
      <c r="F918" s="6" t="s">
        <v>62</v>
      </c>
      <c r="G918" s="253" t="s">
        <v>62</v>
      </c>
      <c r="H918" s="253" t="s">
        <v>62</v>
      </c>
      <c r="I918" s="256" t="s">
        <v>62</v>
      </c>
      <c r="J918" s="6" t="s">
        <v>62</v>
      </c>
      <c r="K918" s="312"/>
    </row>
    <row r="919" spans="1:11" ht="15.75" customHeight="1">
      <c r="A919" s="1">
        <v>469</v>
      </c>
      <c r="B919" s="90" t="str">
        <f>IF('proje ve personel bilgileri'!A483&lt;&gt;0,('proje ve personel bilgileri'!A483)," ")</f>
        <v> </v>
      </c>
      <c r="C919" s="91"/>
      <c r="D919" s="92"/>
      <c r="E919" s="92"/>
      <c r="F919" s="92"/>
      <c r="G919" s="92"/>
      <c r="H919" s="92"/>
      <c r="I919" s="92"/>
      <c r="J919" s="92"/>
      <c r="K919" s="93">
        <f aca="true" t="shared" si="52" ref="K919:K936">IF(D919&lt;&gt;0,SUM(D919+E919+F919+G919-H919-I919-J919),0)</f>
        <v>0</v>
      </c>
    </row>
    <row r="920" spans="1:11" ht="15.75" customHeight="1">
      <c r="A920" s="2">
        <v>470</v>
      </c>
      <c r="B920" s="90" t="str">
        <f>IF('proje ve personel bilgileri'!A484&lt;&gt;0,('proje ve personel bilgileri'!A484)," ")</f>
        <v> </v>
      </c>
      <c r="C920" s="94"/>
      <c r="D920" s="255"/>
      <c r="E920" s="255"/>
      <c r="F920" s="255"/>
      <c r="G920" s="255"/>
      <c r="H920" s="255"/>
      <c r="I920" s="255"/>
      <c r="J920" s="255"/>
      <c r="K920" s="93">
        <f t="shared" si="52"/>
        <v>0</v>
      </c>
    </row>
    <row r="921" spans="1:11" ht="15.75" customHeight="1">
      <c r="A921" s="1">
        <v>471</v>
      </c>
      <c r="B921" s="90" t="str">
        <f>IF('proje ve personel bilgileri'!A485&lt;&gt;0,('proje ve personel bilgileri'!A485)," ")</f>
        <v> </v>
      </c>
      <c r="C921" s="94"/>
      <c r="D921" s="255"/>
      <c r="E921" s="255"/>
      <c r="F921" s="255"/>
      <c r="G921" s="255"/>
      <c r="H921" s="255"/>
      <c r="I921" s="255"/>
      <c r="J921" s="255"/>
      <c r="K921" s="93">
        <f t="shared" si="52"/>
        <v>0</v>
      </c>
    </row>
    <row r="922" spans="1:11" ht="15.75" customHeight="1">
      <c r="A922" s="2">
        <v>472</v>
      </c>
      <c r="B922" s="90" t="str">
        <f>IF('proje ve personel bilgileri'!A486&lt;&gt;0,('proje ve personel bilgileri'!A486)," ")</f>
        <v> </v>
      </c>
      <c r="C922" s="94"/>
      <c r="D922" s="255"/>
      <c r="E922" s="255"/>
      <c r="F922" s="255"/>
      <c r="G922" s="255"/>
      <c r="H922" s="255"/>
      <c r="I922" s="255"/>
      <c r="J922" s="255"/>
      <c r="K922" s="93">
        <f t="shared" si="52"/>
        <v>0</v>
      </c>
    </row>
    <row r="923" spans="1:11" ht="15.75" customHeight="1">
      <c r="A923" s="1">
        <v>473</v>
      </c>
      <c r="B923" s="90" t="str">
        <f>IF('proje ve personel bilgileri'!A487&lt;&gt;0,('proje ve personel bilgileri'!A487)," ")</f>
        <v> </v>
      </c>
      <c r="C923" s="94"/>
      <c r="D923" s="255"/>
      <c r="E923" s="255"/>
      <c r="F923" s="255"/>
      <c r="G923" s="255"/>
      <c r="H923" s="255"/>
      <c r="I923" s="255"/>
      <c r="J923" s="255"/>
      <c r="K923" s="93">
        <f t="shared" si="52"/>
        <v>0</v>
      </c>
    </row>
    <row r="924" spans="1:11" ht="15.75" customHeight="1">
      <c r="A924" s="2">
        <v>474</v>
      </c>
      <c r="B924" s="90" t="str">
        <f>IF('proje ve personel bilgileri'!A488&lt;&gt;0,('proje ve personel bilgileri'!A488)," ")</f>
        <v> </v>
      </c>
      <c r="C924" s="94"/>
      <c r="D924" s="255"/>
      <c r="E924" s="255"/>
      <c r="F924" s="255"/>
      <c r="G924" s="255"/>
      <c r="H924" s="255"/>
      <c r="I924" s="255"/>
      <c r="J924" s="255"/>
      <c r="K924" s="93">
        <f t="shared" si="52"/>
        <v>0</v>
      </c>
    </row>
    <row r="925" spans="1:11" ht="15.75" customHeight="1">
      <c r="A925" s="1">
        <v>475</v>
      </c>
      <c r="B925" s="90" t="str">
        <f>IF('proje ve personel bilgileri'!A489&lt;&gt;0,('proje ve personel bilgileri'!A489)," ")</f>
        <v> </v>
      </c>
      <c r="C925" s="94"/>
      <c r="D925" s="255"/>
      <c r="E925" s="255"/>
      <c r="F925" s="255"/>
      <c r="G925" s="255"/>
      <c r="H925" s="255"/>
      <c r="I925" s="255"/>
      <c r="J925" s="255"/>
      <c r="K925" s="93">
        <f t="shared" si="52"/>
        <v>0</v>
      </c>
    </row>
    <row r="926" spans="1:11" ht="15.75" customHeight="1">
      <c r="A926" s="2">
        <v>476</v>
      </c>
      <c r="B926" s="90" t="str">
        <f>IF('proje ve personel bilgileri'!A490&lt;&gt;0,('proje ve personel bilgileri'!A490)," ")</f>
        <v> </v>
      </c>
      <c r="C926" s="94"/>
      <c r="D926" s="255"/>
      <c r="E926" s="255"/>
      <c r="F926" s="255"/>
      <c r="G926" s="255"/>
      <c r="H926" s="255"/>
      <c r="I926" s="255"/>
      <c r="J926" s="255"/>
      <c r="K926" s="93">
        <f t="shared" si="52"/>
        <v>0</v>
      </c>
    </row>
    <row r="927" spans="1:11" ht="15.75" customHeight="1">
      <c r="A927" s="1">
        <v>477</v>
      </c>
      <c r="B927" s="90" t="str">
        <f>IF('proje ve personel bilgileri'!A491&lt;&gt;0,('proje ve personel bilgileri'!A491)," ")</f>
        <v> </v>
      </c>
      <c r="C927" s="94"/>
      <c r="D927" s="255"/>
      <c r="E927" s="255"/>
      <c r="F927" s="255"/>
      <c r="G927" s="255"/>
      <c r="H927" s="255"/>
      <c r="I927" s="255"/>
      <c r="J927" s="255"/>
      <c r="K927" s="93">
        <f t="shared" si="52"/>
        <v>0</v>
      </c>
    </row>
    <row r="928" spans="1:11" ht="15.75" customHeight="1">
      <c r="A928" s="2">
        <v>478</v>
      </c>
      <c r="B928" s="90" t="str">
        <f>IF('proje ve personel bilgileri'!A492&lt;&gt;0,('proje ve personel bilgileri'!A492)," ")</f>
        <v> </v>
      </c>
      <c r="C928" s="94"/>
      <c r="D928" s="255"/>
      <c r="E928" s="255"/>
      <c r="F928" s="255"/>
      <c r="G928" s="255"/>
      <c r="H928" s="255"/>
      <c r="I928" s="255"/>
      <c r="J928" s="255"/>
      <c r="K928" s="93">
        <f t="shared" si="52"/>
        <v>0</v>
      </c>
    </row>
    <row r="929" spans="1:11" ht="15.75" customHeight="1">
      <c r="A929" s="1">
        <v>479</v>
      </c>
      <c r="B929" s="90" t="str">
        <f>IF('proje ve personel bilgileri'!A493&lt;&gt;0,('proje ve personel bilgileri'!A493)," ")</f>
        <v> </v>
      </c>
      <c r="C929" s="94"/>
      <c r="D929" s="255"/>
      <c r="E929" s="255"/>
      <c r="F929" s="255"/>
      <c r="G929" s="255"/>
      <c r="H929" s="255"/>
      <c r="I929" s="255"/>
      <c r="J929" s="255"/>
      <c r="K929" s="93">
        <f t="shared" si="52"/>
        <v>0</v>
      </c>
    </row>
    <row r="930" spans="1:11" ht="15.75" customHeight="1">
      <c r="A930" s="2">
        <v>480</v>
      </c>
      <c r="B930" s="90" t="str">
        <f>IF('proje ve personel bilgileri'!A494&lt;&gt;0,('proje ve personel bilgileri'!A494)," ")</f>
        <v> </v>
      </c>
      <c r="C930" s="94"/>
      <c r="D930" s="255"/>
      <c r="E930" s="255"/>
      <c r="F930" s="255"/>
      <c r="G930" s="255"/>
      <c r="H930" s="255"/>
      <c r="I930" s="255"/>
      <c r="J930" s="255"/>
      <c r="K930" s="93">
        <f t="shared" si="52"/>
        <v>0</v>
      </c>
    </row>
    <row r="931" spans="1:11" ht="15.75" customHeight="1">
      <c r="A931" s="1">
        <v>481</v>
      </c>
      <c r="B931" s="90" t="str">
        <f>IF('proje ve personel bilgileri'!A495&lt;&gt;0,('proje ve personel bilgileri'!A495)," ")</f>
        <v> </v>
      </c>
      <c r="C931" s="94"/>
      <c r="D931" s="255"/>
      <c r="E931" s="255"/>
      <c r="F931" s="255"/>
      <c r="G931" s="255"/>
      <c r="H931" s="255"/>
      <c r="I931" s="255"/>
      <c r="J931" s="255"/>
      <c r="K931" s="93">
        <f t="shared" si="52"/>
        <v>0</v>
      </c>
    </row>
    <row r="932" spans="1:11" ht="15.75" customHeight="1">
      <c r="A932" s="2">
        <v>482</v>
      </c>
      <c r="B932" s="90" t="str">
        <f>IF('proje ve personel bilgileri'!A496&lt;&gt;0,('proje ve personel bilgileri'!A496)," ")</f>
        <v> </v>
      </c>
      <c r="C932" s="94"/>
      <c r="D932" s="255"/>
      <c r="E932" s="255"/>
      <c r="F932" s="255"/>
      <c r="G932" s="255"/>
      <c r="H932" s="255"/>
      <c r="I932" s="255"/>
      <c r="J932" s="255"/>
      <c r="K932" s="93">
        <f t="shared" si="52"/>
        <v>0</v>
      </c>
    </row>
    <row r="933" spans="1:11" ht="15.75" customHeight="1">
      <c r="A933" s="1">
        <v>483</v>
      </c>
      <c r="B933" s="90" t="str">
        <f>IF('proje ve personel bilgileri'!A497&lt;&gt;0,('proje ve personel bilgileri'!A497)," ")</f>
        <v> </v>
      </c>
      <c r="C933" s="94"/>
      <c r="D933" s="255"/>
      <c r="E933" s="255"/>
      <c r="F933" s="255"/>
      <c r="G933" s="255"/>
      <c r="H933" s="255"/>
      <c r="I933" s="255"/>
      <c r="J933" s="255"/>
      <c r="K933" s="93">
        <f t="shared" si="52"/>
        <v>0</v>
      </c>
    </row>
    <row r="934" spans="1:11" ht="15.75" customHeight="1">
      <c r="A934" s="2">
        <v>484</v>
      </c>
      <c r="B934" s="90" t="str">
        <f>IF('proje ve personel bilgileri'!A498&lt;&gt;0,('proje ve personel bilgileri'!A498)," ")</f>
        <v> </v>
      </c>
      <c r="C934" s="94"/>
      <c r="D934" s="255"/>
      <c r="E934" s="255"/>
      <c r="F934" s="255"/>
      <c r="G934" s="255"/>
      <c r="H934" s="255"/>
      <c r="I934" s="255"/>
      <c r="J934" s="255"/>
      <c r="K934" s="93">
        <f t="shared" si="52"/>
        <v>0</v>
      </c>
    </row>
    <row r="935" spans="1:11" ht="15.75" customHeight="1">
      <c r="A935" s="1">
        <v>485</v>
      </c>
      <c r="B935" s="90" t="str">
        <f>IF('proje ve personel bilgileri'!A499&lt;&gt;0,('proje ve personel bilgileri'!A499)," ")</f>
        <v> </v>
      </c>
      <c r="C935" s="94"/>
      <c r="D935" s="255"/>
      <c r="E935" s="255"/>
      <c r="F935" s="255"/>
      <c r="G935" s="255"/>
      <c r="H935" s="255"/>
      <c r="I935" s="255"/>
      <c r="J935" s="255"/>
      <c r="K935" s="93">
        <f t="shared" si="52"/>
        <v>0</v>
      </c>
    </row>
    <row r="936" spans="1:11" ht="15" customHeight="1">
      <c r="A936" s="2">
        <v>486</v>
      </c>
      <c r="B936" s="90" t="str">
        <f>IF('proje ve personel bilgileri'!A500&lt;&gt;0,('proje ve personel bilgileri'!A500)," ")</f>
        <v> </v>
      </c>
      <c r="C936" s="94"/>
      <c r="D936" s="255"/>
      <c r="E936" s="255"/>
      <c r="F936" s="255"/>
      <c r="G936" s="255"/>
      <c r="H936" s="255"/>
      <c r="I936" s="255"/>
      <c r="J936" s="255"/>
      <c r="K936" s="93">
        <f t="shared" si="52"/>
        <v>0</v>
      </c>
    </row>
    <row r="937" spans="1:11" ht="15.75" customHeight="1">
      <c r="A937" s="325" t="s">
        <v>63</v>
      </c>
      <c r="B937" s="326"/>
      <c r="C937" s="7" t="str">
        <f aca="true" t="shared" si="53" ref="C937:J937">IF($K$28&lt;&gt;0,SUM(C919:C936)," ")</f>
        <v> </v>
      </c>
      <c r="D937" s="8" t="str">
        <f t="shared" si="53"/>
        <v> </v>
      </c>
      <c r="E937" s="8" t="str">
        <f t="shared" si="53"/>
        <v> </v>
      </c>
      <c r="F937" s="8" t="str">
        <f t="shared" si="53"/>
        <v> </v>
      </c>
      <c r="G937" s="8" t="str">
        <f t="shared" si="53"/>
        <v> </v>
      </c>
      <c r="H937" s="8" t="str">
        <f t="shared" si="53"/>
        <v> </v>
      </c>
      <c r="I937" s="8" t="str">
        <f t="shared" si="53"/>
        <v> </v>
      </c>
      <c r="J937" s="8" t="str">
        <f t="shared" si="53"/>
        <v> </v>
      </c>
      <c r="K937" s="9">
        <f>SUM(K919:K936)+K902</f>
        <v>0</v>
      </c>
    </row>
    <row r="938" ht="15" customHeight="1">
      <c r="A938" s="259"/>
    </row>
    <row r="939" spans="1:11" ht="24" customHeight="1">
      <c r="A939" s="323" t="s">
        <v>64</v>
      </c>
      <c r="B939" s="323"/>
      <c r="C939" s="323"/>
      <c r="D939" s="323"/>
      <c r="E939" s="323"/>
      <c r="F939" s="323"/>
      <c r="G939" s="323"/>
      <c r="H939" s="323"/>
      <c r="I939" s="323"/>
      <c r="J939" s="323"/>
      <c r="K939" s="323"/>
    </row>
    <row r="940" ht="15" customHeight="1">
      <c r="A940" s="49"/>
    </row>
    <row r="941" ht="15" customHeight="1">
      <c r="A941" s="257" t="s">
        <v>65</v>
      </c>
    </row>
    <row r="942" spans="3:5" ht="15" customHeight="1">
      <c r="C942" s="257" t="s">
        <v>66</v>
      </c>
      <c r="E942" s="257" t="s">
        <v>67</v>
      </c>
    </row>
    <row r="946" spans="1:11" ht="15.75" customHeight="1">
      <c r="A946" s="324" t="s">
        <v>49</v>
      </c>
      <c r="B946" s="324"/>
      <c r="C946" s="324"/>
      <c r="D946" s="324"/>
      <c r="E946" s="324"/>
      <c r="F946" s="324"/>
      <c r="G946" s="324"/>
      <c r="H946" s="324"/>
      <c r="I946" s="324"/>
      <c r="J946" s="324"/>
      <c r="K946" s="324"/>
    </row>
    <row r="947" spans="1:11" ht="15" customHeight="1">
      <c r="A947" s="66"/>
      <c r="B947" s="66"/>
      <c r="C947" s="66"/>
      <c r="D947" s="66"/>
      <c r="E947" s="73" t="e">
        <f>'proje ve personel bilgileri'!#REF!</f>
        <v>#REF!</v>
      </c>
      <c r="F947" s="68" t="e">
        <f>IF('proje ve personel bilgileri'!#REF!=1,"/ Haziran ayına aittir.",(IF('proje ve personel bilgileri'!#REF!=2,"/ Aralık ayına aittir.",0)))</f>
        <v>#REF!</v>
      </c>
      <c r="H947" s="66"/>
      <c r="I947" s="66"/>
      <c r="J947" s="66"/>
      <c r="K947" s="66"/>
    </row>
    <row r="948" ht="18.75" customHeight="1">
      <c r="K948" s="4" t="s">
        <v>50</v>
      </c>
    </row>
    <row r="949" spans="1:11" ht="15.75" customHeight="1">
      <c r="A949" s="327" t="s">
        <v>2</v>
      </c>
      <c r="B949" s="328"/>
      <c r="C949" s="329">
        <f>'proje ve personel bilgileri'!$B$2</f>
        <v>0</v>
      </c>
      <c r="D949" s="330"/>
      <c r="E949" s="330"/>
      <c r="F949" s="330"/>
      <c r="G949" s="330"/>
      <c r="H949" s="330"/>
      <c r="I949" s="330"/>
      <c r="J949" s="330"/>
      <c r="K949" s="331"/>
    </row>
    <row r="950" spans="1:11" ht="15.75" customHeight="1">
      <c r="A950" s="332" t="s">
        <v>3</v>
      </c>
      <c r="B950" s="333"/>
      <c r="C950" s="334">
        <f>'proje ve personel bilgileri'!$B$3</f>
        <v>0</v>
      </c>
      <c r="D950" s="335"/>
      <c r="E950" s="335"/>
      <c r="F950" s="335"/>
      <c r="G950" s="335"/>
      <c r="H950" s="335"/>
      <c r="I950" s="335"/>
      <c r="J950" s="335"/>
      <c r="K950" s="336"/>
    </row>
    <row r="951" spans="1:11" ht="15" customHeight="1">
      <c r="A951" s="313" t="s">
        <v>51</v>
      </c>
      <c r="B951" s="313" t="s">
        <v>9</v>
      </c>
      <c r="C951" s="313" t="s">
        <v>52</v>
      </c>
      <c r="D951" s="321" t="s">
        <v>53</v>
      </c>
      <c r="E951" s="314"/>
      <c r="F951" s="315"/>
      <c r="G951" s="313" t="s">
        <v>54</v>
      </c>
      <c r="H951" s="316" t="s">
        <v>55</v>
      </c>
      <c r="I951" s="316" t="s">
        <v>56</v>
      </c>
      <c r="J951" s="316" t="s">
        <v>57</v>
      </c>
      <c r="K951" s="310" t="s">
        <v>58</v>
      </c>
    </row>
    <row r="952" spans="1:11" ht="23.25" customHeight="1">
      <c r="A952" s="312"/>
      <c r="B952" s="312"/>
      <c r="C952" s="312"/>
      <c r="D952" s="322"/>
      <c r="E952" s="319" t="s">
        <v>59</v>
      </c>
      <c r="F952" s="320"/>
      <c r="G952" s="312"/>
      <c r="H952" s="317"/>
      <c r="I952" s="317"/>
      <c r="J952" s="317"/>
      <c r="K952" s="311"/>
    </row>
    <row r="953" spans="1:11" ht="60.75" customHeight="1">
      <c r="A953" s="312"/>
      <c r="B953" s="312"/>
      <c r="C953" s="312"/>
      <c r="D953" s="322"/>
      <c r="E953" s="5" t="s">
        <v>69</v>
      </c>
      <c r="F953" s="5" t="s">
        <v>61</v>
      </c>
      <c r="G953" s="312"/>
      <c r="H953" s="317"/>
      <c r="I953" s="318"/>
      <c r="J953" s="318"/>
      <c r="K953" s="312"/>
    </row>
    <row r="954" spans="1:11" ht="15.75" customHeight="1">
      <c r="A954" s="312"/>
      <c r="B954" s="312"/>
      <c r="C954" s="312"/>
      <c r="D954" s="322"/>
      <c r="E954" s="6" t="s">
        <v>62</v>
      </c>
      <c r="F954" s="6" t="s">
        <v>62</v>
      </c>
      <c r="G954" s="253" t="s">
        <v>62</v>
      </c>
      <c r="H954" s="253" t="s">
        <v>62</v>
      </c>
      <c r="I954" s="256" t="s">
        <v>62</v>
      </c>
      <c r="J954" s="6" t="s">
        <v>62</v>
      </c>
      <c r="K954" s="312"/>
    </row>
    <row r="955" spans="1:11" ht="15.75" customHeight="1">
      <c r="A955" s="1">
        <v>487</v>
      </c>
      <c r="B955" s="90" t="str">
        <f>IF('proje ve personel bilgileri'!A501&lt;&gt;0,('proje ve personel bilgileri'!A501)," ")</f>
        <v> </v>
      </c>
      <c r="C955" s="91"/>
      <c r="D955" s="92"/>
      <c r="E955" s="92"/>
      <c r="F955" s="92"/>
      <c r="G955" s="92"/>
      <c r="H955" s="92"/>
      <c r="I955" s="92"/>
      <c r="J955" s="92"/>
      <c r="K955" s="93">
        <f aca="true" t="shared" si="54" ref="K955:K972">IF(D955&lt;&gt;0,SUM(D955+E955+F955+G955-H955-I955-J955),0)</f>
        <v>0</v>
      </c>
    </row>
    <row r="956" spans="1:11" ht="15.75" customHeight="1">
      <c r="A956" s="2">
        <v>488</v>
      </c>
      <c r="B956" s="90" t="str">
        <f>IF('proje ve personel bilgileri'!A502&lt;&gt;0,('proje ve personel bilgileri'!A502)," ")</f>
        <v> </v>
      </c>
      <c r="C956" s="94"/>
      <c r="D956" s="255"/>
      <c r="E956" s="255"/>
      <c r="F956" s="255"/>
      <c r="G956" s="255"/>
      <c r="H956" s="255"/>
      <c r="I956" s="255"/>
      <c r="J956" s="255"/>
      <c r="K956" s="93">
        <f t="shared" si="54"/>
        <v>0</v>
      </c>
    </row>
    <row r="957" spans="1:11" ht="15.75" customHeight="1">
      <c r="A957" s="1">
        <v>489</v>
      </c>
      <c r="B957" s="90" t="str">
        <f>IF('proje ve personel bilgileri'!A503&lt;&gt;0,('proje ve personel bilgileri'!A503)," ")</f>
        <v> </v>
      </c>
      <c r="C957" s="94"/>
      <c r="D957" s="255"/>
      <c r="E957" s="255"/>
      <c r="F957" s="255"/>
      <c r="G957" s="255"/>
      <c r="H957" s="255"/>
      <c r="I957" s="255"/>
      <c r="J957" s="255"/>
      <c r="K957" s="93">
        <f t="shared" si="54"/>
        <v>0</v>
      </c>
    </row>
    <row r="958" spans="1:11" ht="15.75" customHeight="1">
      <c r="A958" s="2">
        <v>490</v>
      </c>
      <c r="B958" s="90" t="str">
        <f>IF('proje ve personel bilgileri'!A504&lt;&gt;0,('proje ve personel bilgileri'!A504)," ")</f>
        <v> </v>
      </c>
      <c r="C958" s="94"/>
      <c r="D958" s="255"/>
      <c r="E958" s="255"/>
      <c r="F958" s="255"/>
      <c r="G958" s="255"/>
      <c r="H958" s="255"/>
      <c r="I958" s="255"/>
      <c r="J958" s="255"/>
      <c r="K958" s="93">
        <f t="shared" si="54"/>
        <v>0</v>
      </c>
    </row>
    <row r="959" spans="1:11" ht="15.75" customHeight="1">
      <c r="A959" s="1">
        <v>491</v>
      </c>
      <c r="B959" s="90" t="str">
        <f>IF('proje ve personel bilgileri'!A505&lt;&gt;0,('proje ve personel bilgileri'!A505)," ")</f>
        <v> </v>
      </c>
      <c r="C959" s="94"/>
      <c r="D959" s="255"/>
      <c r="E959" s="255"/>
      <c r="F959" s="255"/>
      <c r="G959" s="255"/>
      <c r="H959" s="255"/>
      <c r="I959" s="255"/>
      <c r="J959" s="255"/>
      <c r="K959" s="93">
        <f t="shared" si="54"/>
        <v>0</v>
      </c>
    </row>
    <row r="960" spans="1:11" ht="15.75" customHeight="1">
      <c r="A960" s="2">
        <v>492</v>
      </c>
      <c r="B960" s="90" t="str">
        <f>IF('proje ve personel bilgileri'!A506&lt;&gt;0,('proje ve personel bilgileri'!A506)," ")</f>
        <v> </v>
      </c>
      <c r="C960" s="94"/>
      <c r="D960" s="255"/>
      <c r="E960" s="255"/>
      <c r="F960" s="255"/>
      <c r="G960" s="255"/>
      <c r="H960" s="255"/>
      <c r="I960" s="255"/>
      <c r="J960" s="255"/>
      <c r="K960" s="93">
        <f t="shared" si="54"/>
        <v>0</v>
      </c>
    </row>
    <row r="961" spans="1:11" ht="15.75" customHeight="1">
      <c r="A961" s="1">
        <v>493</v>
      </c>
      <c r="B961" s="90" t="str">
        <f>IF('proje ve personel bilgileri'!A507&lt;&gt;0,('proje ve personel bilgileri'!A507)," ")</f>
        <v> </v>
      </c>
      <c r="C961" s="94"/>
      <c r="D961" s="255"/>
      <c r="E961" s="255"/>
      <c r="F961" s="255"/>
      <c r="G961" s="255"/>
      <c r="H961" s="255"/>
      <c r="I961" s="255"/>
      <c r="J961" s="255"/>
      <c r="K961" s="93">
        <f t="shared" si="54"/>
        <v>0</v>
      </c>
    </row>
    <row r="962" spans="1:11" ht="15.75" customHeight="1">
      <c r="A962" s="2">
        <v>494</v>
      </c>
      <c r="B962" s="90" t="str">
        <f>IF('proje ve personel bilgileri'!A508&lt;&gt;0,('proje ve personel bilgileri'!A508)," ")</f>
        <v> </v>
      </c>
      <c r="C962" s="94"/>
      <c r="D962" s="255"/>
      <c r="E962" s="255"/>
      <c r="F962" s="255"/>
      <c r="G962" s="255"/>
      <c r="H962" s="255"/>
      <c r="I962" s="255"/>
      <c r="J962" s="255"/>
      <c r="K962" s="93">
        <f t="shared" si="54"/>
        <v>0</v>
      </c>
    </row>
    <row r="963" spans="1:11" ht="15.75" customHeight="1">
      <c r="A963" s="1">
        <v>495</v>
      </c>
      <c r="B963" s="90" t="str">
        <f>IF('proje ve personel bilgileri'!A509&lt;&gt;0,('proje ve personel bilgileri'!A509)," ")</f>
        <v> </v>
      </c>
      <c r="C963" s="94"/>
      <c r="D963" s="255"/>
      <c r="E963" s="255"/>
      <c r="F963" s="255"/>
      <c r="G963" s="255"/>
      <c r="H963" s="255"/>
      <c r="I963" s="255"/>
      <c r="J963" s="255"/>
      <c r="K963" s="93">
        <f t="shared" si="54"/>
        <v>0</v>
      </c>
    </row>
    <row r="964" spans="1:11" ht="15.75" customHeight="1">
      <c r="A964" s="2">
        <v>496</v>
      </c>
      <c r="B964" s="90" t="str">
        <f>IF('proje ve personel bilgileri'!A510&lt;&gt;0,('proje ve personel bilgileri'!A510)," ")</f>
        <v> </v>
      </c>
      <c r="C964" s="94"/>
      <c r="D964" s="255"/>
      <c r="E964" s="255"/>
      <c r="F964" s="255"/>
      <c r="G964" s="255"/>
      <c r="H964" s="255"/>
      <c r="I964" s="255"/>
      <c r="J964" s="255"/>
      <c r="K964" s="93">
        <f t="shared" si="54"/>
        <v>0</v>
      </c>
    </row>
    <row r="965" spans="1:11" ht="15.75" customHeight="1">
      <c r="A965" s="1">
        <v>497</v>
      </c>
      <c r="B965" s="90" t="str">
        <f>IF('proje ve personel bilgileri'!A511&lt;&gt;0,('proje ve personel bilgileri'!A511)," ")</f>
        <v> </v>
      </c>
      <c r="C965" s="94"/>
      <c r="D965" s="255"/>
      <c r="E965" s="255"/>
      <c r="F965" s="255"/>
      <c r="G965" s="255"/>
      <c r="H965" s="255"/>
      <c r="I965" s="255"/>
      <c r="J965" s="255"/>
      <c r="K965" s="93">
        <f t="shared" si="54"/>
        <v>0</v>
      </c>
    </row>
    <row r="966" spans="1:11" ht="15.75" customHeight="1">
      <c r="A966" s="2">
        <v>498</v>
      </c>
      <c r="B966" s="90" t="str">
        <f>IF('proje ve personel bilgileri'!A512&lt;&gt;0,('proje ve personel bilgileri'!A512)," ")</f>
        <v> </v>
      </c>
      <c r="C966" s="94"/>
      <c r="D966" s="255"/>
      <c r="E966" s="255"/>
      <c r="F966" s="255"/>
      <c r="G966" s="255"/>
      <c r="H966" s="255"/>
      <c r="I966" s="255"/>
      <c r="J966" s="255"/>
      <c r="K966" s="93">
        <f t="shared" si="54"/>
        <v>0</v>
      </c>
    </row>
    <row r="967" spans="1:11" ht="15.75" customHeight="1">
      <c r="A967" s="1">
        <v>499</v>
      </c>
      <c r="B967" s="90" t="str">
        <f>IF('proje ve personel bilgileri'!A513&lt;&gt;0,('proje ve personel bilgileri'!A513)," ")</f>
        <v> </v>
      </c>
      <c r="C967" s="94"/>
      <c r="D967" s="255"/>
      <c r="E967" s="255"/>
      <c r="F967" s="255"/>
      <c r="G967" s="255"/>
      <c r="H967" s="255"/>
      <c r="I967" s="255"/>
      <c r="J967" s="255"/>
      <c r="K967" s="93">
        <f t="shared" si="54"/>
        <v>0</v>
      </c>
    </row>
    <row r="968" spans="1:11" ht="15.75" customHeight="1">
      <c r="A968" s="2">
        <v>500</v>
      </c>
      <c r="B968" s="90" t="str">
        <f>IF('proje ve personel bilgileri'!A514&lt;&gt;0,('proje ve personel bilgileri'!A514)," ")</f>
        <v> </v>
      </c>
      <c r="C968" s="94"/>
      <c r="D968" s="255"/>
      <c r="E968" s="255"/>
      <c r="F968" s="255"/>
      <c r="G968" s="255"/>
      <c r="H968" s="255"/>
      <c r="I968" s="255"/>
      <c r="J968" s="255"/>
      <c r="K968" s="93">
        <f t="shared" si="54"/>
        <v>0</v>
      </c>
    </row>
    <row r="969" spans="1:11" ht="15.75" customHeight="1">
      <c r="A969" s="1">
        <v>501</v>
      </c>
      <c r="B969" s="90" t="str">
        <f>IF('proje ve personel bilgileri'!A515&lt;&gt;0,('proje ve personel bilgileri'!A515)," ")</f>
        <v> </v>
      </c>
      <c r="C969" s="94"/>
      <c r="D969" s="255"/>
      <c r="E969" s="255"/>
      <c r="F969" s="255"/>
      <c r="G969" s="255"/>
      <c r="H969" s="255"/>
      <c r="I969" s="255"/>
      <c r="J969" s="255"/>
      <c r="K969" s="93">
        <f t="shared" si="54"/>
        <v>0</v>
      </c>
    </row>
    <row r="970" spans="1:11" ht="15.75" customHeight="1">
      <c r="A970" s="2">
        <v>502</v>
      </c>
      <c r="B970" s="90" t="str">
        <f>IF('proje ve personel bilgileri'!A516&lt;&gt;0,('proje ve personel bilgileri'!A516)," ")</f>
        <v> </v>
      </c>
      <c r="C970" s="94"/>
      <c r="D970" s="255"/>
      <c r="E970" s="255"/>
      <c r="F970" s="255"/>
      <c r="G970" s="255"/>
      <c r="H970" s="255"/>
      <c r="I970" s="255"/>
      <c r="J970" s="255"/>
      <c r="K970" s="93">
        <f t="shared" si="54"/>
        <v>0</v>
      </c>
    </row>
    <row r="971" spans="1:11" ht="15.75" customHeight="1">
      <c r="A971" s="1">
        <v>503</v>
      </c>
      <c r="B971" s="90" t="str">
        <f>IF('proje ve personel bilgileri'!A517&lt;&gt;0,('proje ve personel bilgileri'!A517)," ")</f>
        <v> </v>
      </c>
      <c r="C971" s="94"/>
      <c r="D971" s="255"/>
      <c r="E971" s="255"/>
      <c r="F971" s="255"/>
      <c r="G971" s="255"/>
      <c r="H971" s="255"/>
      <c r="I971" s="255"/>
      <c r="J971" s="255"/>
      <c r="K971" s="93">
        <f t="shared" si="54"/>
        <v>0</v>
      </c>
    </row>
    <row r="972" spans="1:11" ht="15" customHeight="1">
      <c r="A972" s="2">
        <v>504</v>
      </c>
      <c r="B972" s="90" t="str">
        <f>IF('proje ve personel bilgileri'!A518&lt;&gt;0,('proje ve personel bilgileri'!A518)," ")</f>
        <v> </v>
      </c>
      <c r="C972" s="94"/>
      <c r="D972" s="255"/>
      <c r="E972" s="255"/>
      <c r="F972" s="255"/>
      <c r="G972" s="255"/>
      <c r="H972" s="255"/>
      <c r="I972" s="255"/>
      <c r="J972" s="255"/>
      <c r="K972" s="93">
        <f t="shared" si="54"/>
        <v>0</v>
      </c>
    </row>
    <row r="973" spans="1:11" ht="15.75" customHeight="1">
      <c r="A973" s="325" t="s">
        <v>63</v>
      </c>
      <c r="B973" s="326"/>
      <c r="C973" s="7" t="str">
        <f aca="true" t="shared" si="55" ref="C973:J973">IF($K$28&lt;&gt;0,SUM(C955:C972)," ")</f>
        <v> </v>
      </c>
      <c r="D973" s="8" t="str">
        <f t="shared" si="55"/>
        <v> </v>
      </c>
      <c r="E973" s="8" t="str">
        <f t="shared" si="55"/>
        <v> </v>
      </c>
      <c r="F973" s="8" t="str">
        <f t="shared" si="55"/>
        <v> </v>
      </c>
      <c r="G973" s="8" t="str">
        <f t="shared" si="55"/>
        <v> </v>
      </c>
      <c r="H973" s="8" t="str">
        <f t="shared" si="55"/>
        <v> </v>
      </c>
      <c r="I973" s="8" t="str">
        <f t="shared" si="55"/>
        <v> </v>
      </c>
      <c r="J973" s="8" t="str">
        <f t="shared" si="55"/>
        <v> </v>
      </c>
      <c r="K973" s="9">
        <f>SUM(K955:K972)+K937</f>
        <v>0</v>
      </c>
    </row>
    <row r="974" ht="15" customHeight="1">
      <c r="A974" s="259"/>
    </row>
    <row r="975" spans="1:11" ht="24.75" customHeight="1">
      <c r="A975" s="323" t="s">
        <v>64</v>
      </c>
      <c r="B975" s="323"/>
      <c r="C975" s="323"/>
      <c r="D975" s="323"/>
      <c r="E975" s="323"/>
      <c r="F975" s="323"/>
      <c r="G975" s="323"/>
      <c r="H975" s="323"/>
      <c r="I975" s="323"/>
      <c r="J975" s="323"/>
      <c r="K975" s="323"/>
    </row>
    <row r="976" ht="15" customHeight="1">
      <c r="A976" s="49"/>
    </row>
    <row r="977" ht="15" customHeight="1">
      <c r="A977" s="257" t="s">
        <v>65</v>
      </c>
    </row>
    <row r="978" spans="3:5" ht="15" customHeight="1">
      <c r="C978" s="257" t="s">
        <v>66</v>
      </c>
      <c r="E978" s="257" t="s">
        <v>67</v>
      </c>
    </row>
    <row r="980" spans="1:11" ht="15.75" customHeight="1">
      <c r="A980" s="324" t="s">
        <v>49</v>
      </c>
      <c r="B980" s="324"/>
      <c r="C980" s="324"/>
      <c r="D980" s="324"/>
      <c r="E980" s="324"/>
      <c r="F980" s="324"/>
      <c r="G980" s="324"/>
      <c r="H980" s="324"/>
      <c r="I980" s="324"/>
      <c r="J980" s="324"/>
      <c r="K980" s="324"/>
    </row>
    <row r="981" spans="1:11" ht="15" customHeight="1">
      <c r="A981" s="66"/>
      <c r="B981" s="66"/>
      <c r="C981" s="66"/>
      <c r="D981" s="66"/>
      <c r="E981" s="66"/>
      <c r="F981" s="73" t="e">
        <f>'proje ve personel bilgileri'!#REF!</f>
        <v>#REF!</v>
      </c>
      <c r="G981" s="68" t="e">
        <f>IF('proje ve personel bilgileri'!#REF!=1,"/ Haziran ayına aittir.",(IF('proje ve personel bilgileri'!#REF!=2,"/ Aralık ayına aittir.",0)))</f>
        <v>#REF!</v>
      </c>
      <c r="H981" s="66"/>
      <c r="I981" s="66"/>
      <c r="J981" s="66"/>
      <c r="K981" s="66"/>
    </row>
    <row r="982" ht="18.75" customHeight="1">
      <c r="K982" s="4" t="s">
        <v>50</v>
      </c>
    </row>
    <row r="983" spans="1:11" ht="15.75" customHeight="1">
      <c r="A983" s="327" t="s">
        <v>2</v>
      </c>
      <c r="B983" s="328"/>
      <c r="C983" s="329">
        <f>'proje ve personel bilgileri'!$B$2</f>
        <v>0</v>
      </c>
      <c r="D983" s="330"/>
      <c r="E983" s="330"/>
      <c r="F983" s="330"/>
      <c r="G983" s="330"/>
      <c r="H983" s="330"/>
      <c r="I983" s="330"/>
      <c r="J983" s="330"/>
      <c r="K983" s="331"/>
    </row>
    <row r="984" spans="1:11" ht="15.75" customHeight="1">
      <c r="A984" s="332" t="s">
        <v>3</v>
      </c>
      <c r="B984" s="333"/>
      <c r="C984" s="334">
        <f>'proje ve personel bilgileri'!$B$3</f>
        <v>0</v>
      </c>
      <c r="D984" s="335"/>
      <c r="E984" s="335"/>
      <c r="F984" s="335"/>
      <c r="G984" s="335"/>
      <c r="H984" s="335"/>
      <c r="I984" s="335"/>
      <c r="J984" s="335"/>
      <c r="K984" s="336"/>
    </row>
    <row r="985" spans="1:11" ht="15" customHeight="1">
      <c r="A985" s="313" t="s">
        <v>51</v>
      </c>
      <c r="B985" s="313" t="s">
        <v>9</v>
      </c>
      <c r="C985" s="313" t="s">
        <v>52</v>
      </c>
      <c r="D985" s="321" t="s">
        <v>53</v>
      </c>
      <c r="E985" s="314"/>
      <c r="F985" s="315"/>
      <c r="G985" s="313" t="s">
        <v>54</v>
      </c>
      <c r="H985" s="316" t="s">
        <v>55</v>
      </c>
      <c r="I985" s="316" t="s">
        <v>56</v>
      </c>
      <c r="J985" s="316" t="s">
        <v>57</v>
      </c>
      <c r="K985" s="310" t="s">
        <v>58</v>
      </c>
    </row>
    <row r="986" spans="1:11" ht="15.75" customHeight="1">
      <c r="A986" s="312"/>
      <c r="B986" s="312"/>
      <c r="C986" s="312"/>
      <c r="D986" s="322"/>
      <c r="E986" s="319" t="s">
        <v>59</v>
      </c>
      <c r="F986" s="320"/>
      <c r="G986" s="312"/>
      <c r="H986" s="317"/>
      <c r="I986" s="317"/>
      <c r="J986" s="317"/>
      <c r="K986" s="311"/>
    </row>
    <row r="987" spans="1:11" ht="60.75" customHeight="1">
      <c r="A987" s="312"/>
      <c r="B987" s="312"/>
      <c r="C987" s="312"/>
      <c r="D987" s="322"/>
      <c r="E987" s="5" t="s">
        <v>69</v>
      </c>
      <c r="F987" s="5" t="s">
        <v>61</v>
      </c>
      <c r="G987" s="312"/>
      <c r="H987" s="317"/>
      <c r="I987" s="318"/>
      <c r="J987" s="318"/>
      <c r="K987" s="312"/>
    </row>
    <row r="988" spans="1:11" ht="15.75" customHeight="1">
      <c r="A988" s="312"/>
      <c r="B988" s="312"/>
      <c r="C988" s="312"/>
      <c r="D988" s="322"/>
      <c r="E988" s="6" t="s">
        <v>62</v>
      </c>
      <c r="F988" s="6" t="s">
        <v>62</v>
      </c>
      <c r="G988" s="253" t="s">
        <v>62</v>
      </c>
      <c r="H988" s="253" t="s">
        <v>62</v>
      </c>
      <c r="I988" s="256" t="s">
        <v>62</v>
      </c>
      <c r="J988" s="6" t="s">
        <v>62</v>
      </c>
      <c r="K988" s="312"/>
    </row>
    <row r="989" spans="1:11" ht="15.75" customHeight="1">
      <c r="A989" s="1">
        <v>505</v>
      </c>
      <c r="B989" s="90" t="str">
        <f>IF('proje ve personel bilgileri'!A519&lt;&gt;0,('proje ve personel bilgileri'!A519)," ")</f>
        <v> </v>
      </c>
      <c r="C989" s="91"/>
      <c r="D989" s="92"/>
      <c r="E989" s="92"/>
      <c r="F989" s="92"/>
      <c r="G989" s="92"/>
      <c r="H989" s="92"/>
      <c r="I989" s="92"/>
      <c r="J989" s="92"/>
      <c r="K989" s="93">
        <f aca="true" t="shared" si="56" ref="K989:K1006">IF(D989&lt;&gt;0,SUM(D989+E989+F989+G989-H989-I989-J989),0)</f>
        <v>0</v>
      </c>
    </row>
    <row r="990" spans="1:11" ht="15.75" customHeight="1">
      <c r="A990" s="2">
        <v>506</v>
      </c>
      <c r="B990" s="90" t="str">
        <f>IF('proje ve personel bilgileri'!A520&lt;&gt;0,('proje ve personel bilgileri'!A520)," ")</f>
        <v> </v>
      </c>
      <c r="C990" s="94"/>
      <c r="D990" s="255"/>
      <c r="E990" s="255"/>
      <c r="F990" s="255"/>
      <c r="G990" s="255"/>
      <c r="H990" s="255"/>
      <c r="I990" s="255"/>
      <c r="J990" s="255"/>
      <c r="K990" s="93">
        <f t="shared" si="56"/>
        <v>0</v>
      </c>
    </row>
    <row r="991" spans="1:11" ht="15.75" customHeight="1">
      <c r="A991" s="1">
        <v>507</v>
      </c>
      <c r="B991" s="90" t="str">
        <f>IF('proje ve personel bilgileri'!A521&lt;&gt;0,('proje ve personel bilgileri'!A521)," ")</f>
        <v> </v>
      </c>
      <c r="C991" s="94"/>
      <c r="D991" s="255"/>
      <c r="E991" s="255"/>
      <c r="F991" s="255"/>
      <c r="G991" s="255"/>
      <c r="H991" s="255"/>
      <c r="I991" s="255"/>
      <c r="J991" s="255"/>
      <c r="K991" s="93">
        <f t="shared" si="56"/>
        <v>0</v>
      </c>
    </row>
    <row r="992" spans="1:11" ht="15.75" customHeight="1">
      <c r="A992" s="2">
        <v>508</v>
      </c>
      <c r="B992" s="90" t="str">
        <f>IF('proje ve personel bilgileri'!A522&lt;&gt;0,('proje ve personel bilgileri'!A522)," ")</f>
        <v> </v>
      </c>
      <c r="C992" s="94"/>
      <c r="D992" s="255"/>
      <c r="E992" s="255"/>
      <c r="F992" s="255"/>
      <c r="G992" s="255"/>
      <c r="H992" s="255"/>
      <c r="I992" s="255"/>
      <c r="J992" s="255"/>
      <c r="K992" s="93">
        <f t="shared" si="56"/>
        <v>0</v>
      </c>
    </row>
    <row r="993" spans="1:11" ht="15.75" customHeight="1">
      <c r="A993" s="1">
        <v>509</v>
      </c>
      <c r="B993" s="90" t="str">
        <f>IF('proje ve personel bilgileri'!A523&lt;&gt;0,('proje ve personel bilgileri'!A523)," ")</f>
        <v> </v>
      </c>
      <c r="C993" s="94"/>
      <c r="D993" s="255"/>
      <c r="E993" s="255"/>
      <c r="F993" s="255"/>
      <c r="G993" s="255"/>
      <c r="H993" s="255"/>
      <c r="I993" s="255"/>
      <c r="J993" s="255"/>
      <c r="K993" s="93">
        <f t="shared" si="56"/>
        <v>0</v>
      </c>
    </row>
    <row r="994" spans="1:11" ht="15.75" customHeight="1">
      <c r="A994" s="2">
        <v>510</v>
      </c>
      <c r="B994" s="90" t="str">
        <f>IF('proje ve personel bilgileri'!A524&lt;&gt;0,('proje ve personel bilgileri'!A524)," ")</f>
        <v> </v>
      </c>
      <c r="C994" s="94"/>
      <c r="D994" s="255"/>
      <c r="E994" s="255"/>
      <c r="F994" s="255"/>
      <c r="G994" s="255"/>
      <c r="H994" s="255"/>
      <c r="I994" s="255"/>
      <c r="J994" s="255"/>
      <c r="K994" s="93">
        <f t="shared" si="56"/>
        <v>0</v>
      </c>
    </row>
    <row r="995" spans="1:11" ht="15.75" customHeight="1">
      <c r="A995" s="1">
        <v>511</v>
      </c>
      <c r="B995" s="90" t="str">
        <f>IF('proje ve personel bilgileri'!A525&lt;&gt;0,('proje ve personel bilgileri'!A525)," ")</f>
        <v> </v>
      </c>
      <c r="C995" s="94"/>
      <c r="D995" s="255"/>
      <c r="E995" s="255"/>
      <c r="F995" s="255"/>
      <c r="G995" s="255"/>
      <c r="H995" s="255"/>
      <c r="I995" s="255"/>
      <c r="J995" s="255"/>
      <c r="K995" s="93">
        <f t="shared" si="56"/>
        <v>0</v>
      </c>
    </row>
    <row r="996" spans="1:11" ht="15.75" customHeight="1">
      <c r="A996" s="2">
        <v>512</v>
      </c>
      <c r="B996" s="90" t="str">
        <f>IF('proje ve personel bilgileri'!A526&lt;&gt;0,('proje ve personel bilgileri'!A526)," ")</f>
        <v> </v>
      </c>
      <c r="C996" s="94"/>
      <c r="D996" s="255"/>
      <c r="E996" s="255"/>
      <c r="F996" s="255"/>
      <c r="G996" s="255"/>
      <c r="H996" s="255"/>
      <c r="I996" s="255"/>
      <c r="J996" s="255"/>
      <c r="K996" s="93">
        <f t="shared" si="56"/>
        <v>0</v>
      </c>
    </row>
    <row r="997" spans="1:11" ht="15.75" customHeight="1">
      <c r="A997" s="1">
        <v>513</v>
      </c>
      <c r="B997" s="90" t="str">
        <f>IF('proje ve personel bilgileri'!A527&lt;&gt;0,('proje ve personel bilgileri'!A527)," ")</f>
        <v> </v>
      </c>
      <c r="C997" s="94"/>
      <c r="D997" s="255"/>
      <c r="E997" s="255"/>
      <c r="F997" s="255"/>
      <c r="G997" s="255"/>
      <c r="H997" s="255"/>
      <c r="I997" s="255"/>
      <c r="J997" s="255"/>
      <c r="K997" s="93">
        <f t="shared" si="56"/>
        <v>0</v>
      </c>
    </row>
    <row r="998" spans="1:11" ht="15.75" customHeight="1">
      <c r="A998" s="2">
        <v>514</v>
      </c>
      <c r="B998" s="90" t="str">
        <f>IF('proje ve personel bilgileri'!A528&lt;&gt;0,('proje ve personel bilgileri'!A528)," ")</f>
        <v> </v>
      </c>
      <c r="C998" s="94"/>
      <c r="D998" s="255"/>
      <c r="E998" s="255"/>
      <c r="F998" s="255"/>
      <c r="G998" s="255"/>
      <c r="H998" s="255"/>
      <c r="I998" s="255"/>
      <c r="J998" s="255"/>
      <c r="K998" s="93">
        <f t="shared" si="56"/>
        <v>0</v>
      </c>
    </row>
    <row r="999" spans="1:11" ht="15.75" customHeight="1">
      <c r="A999" s="1">
        <v>515</v>
      </c>
      <c r="B999" s="90" t="str">
        <f>IF('proje ve personel bilgileri'!A529&lt;&gt;0,('proje ve personel bilgileri'!A529)," ")</f>
        <v> </v>
      </c>
      <c r="C999" s="94"/>
      <c r="D999" s="255"/>
      <c r="E999" s="255"/>
      <c r="F999" s="255"/>
      <c r="G999" s="255"/>
      <c r="H999" s="255"/>
      <c r="I999" s="255"/>
      <c r="J999" s="255"/>
      <c r="K999" s="93">
        <f t="shared" si="56"/>
        <v>0</v>
      </c>
    </row>
    <row r="1000" spans="1:11" ht="15.75" customHeight="1">
      <c r="A1000" s="2">
        <v>516</v>
      </c>
      <c r="B1000" s="90" t="str">
        <f>IF('proje ve personel bilgileri'!A530&lt;&gt;0,('proje ve personel bilgileri'!A530)," ")</f>
        <v> </v>
      </c>
      <c r="C1000" s="94"/>
      <c r="D1000" s="255"/>
      <c r="E1000" s="255"/>
      <c r="F1000" s="255"/>
      <c r="G1000" s="255"/>
      <c r="H1000" s="255"/>
      <c r="I1000" s="255"/>
      <c r="J1000" s="255"/>
      <c r="K1000" s="93">
        <f t="shared" si="56"/>
        <v>0</v>
      </c>
    </row>
    <row r="1001" spans="1:11" ht="15.75" customHeight="1">
      <c r="A1001" s="1">
        <v>517</v>
      </c>
      <c r="B1001" s="90" t="str">
        <f>IF('proje ve personel bilgileri'!A531&lt;&gt;0,('proje ve personel bilgileri'!A531)," ")</f>
        <v> </v>
      </c>
      <c r="C1001" s="94"/>
      <c r="D1001" s="255"/>
      <c r="E1001" s="255"/>
      <c r="F1001" s="255"/>
      <c r="G1001" s="255"/>
      <c r="H1001" s="255"/>
      <c r="I1001" s="255"/>
      <c r="J1001" s="255"/>
      <c r="K1001" s="93">
        <f t="shared" si="56"/>
        <v>0</v>
      </c>
    </row>
    <row r="1002" spans="1:11" ht="15.75" customHeight="1">
      <c r="A1002" s="2">
        <v>518</v>
      </c>
      <c r="B1002" s="90" t="str">
        <f>IF('proje ve personel bilgileri'!A532&lt;&gt;0,('proje ve personel bilgileri'!A532)," ")</f>
        <v> </v>
      </c>
      <c r="C1002" s="94"/>
      <c r="D1002" s="255"/>
      <c r="E1002" s="255"/>
      <c r="F1002" s="255"/>
      <c r="G1002" s="255"/>
      <c r="H1002" s="255"/>
      <c r="I1002" s="255"/>
      <c r="J1002" s="255"/>
      <c r="K1002" s="93">
        <f t="shared" si="56"/>
        <v>0</v>
      </c>
    </row>
    <row r="1003" spans="1:11" ht="15.75" customHeight="1">
      <c r="A1003" s="1">
        <v>519</v>
      </c>
      <c r="B1003" s="90" t="str">
        <f>IF('proje ve personel bilgileri'!A533&lt;&gt;0,('proje ve personel bilgileri'!A533)," ")</f>
        <v> </v>
      </c>
      <c r="C1003" s="94"/>
      <c r="D1003" s="255"/>
      <c r="E1003" s="255"/>
      <c r="F1003" s="255"/>
      <c r="G1003" s="255"/>
      <c r="H1003" s="255"/>
      <c r="I1003" s="255"/>
      <c r="J1003" s="255"/>
      <c r="K1003" s="93">
        <f t="shared" si="56"/>
        <v>0</v>
      </c>
    </row>
    <row r="1004" spans="1:11" ht="15.75" customHeight="1">
      <c r="A1004" s="2">
        <v>520</v>
      </c>
      <c r="B1004" s="90" t="str">
        <f>IF('proje ve personel bilgileri'!A534&lt;&gt;0,('proje ve personel bilgileri'!A534)," ")</f>
        <v> </v>
      </c>
      <c r="C1004" s="94"/>
      <c r="D1004" s="255"/>
      <c r="E1004" s="255"/>
      <c r="F1004" s="255"/>
      <c r="G1004" s="255"/>
      <c r="H1004" s="255"/>
      <c r="I1004" s="255"/>
      <c r="J1004" s="255"/>
      <c r="K1004" s="93">
        <f t="shared" si="56"/>
        <v>0</v>
      </c>
    </row>
    <row r="1005" spans="1:11" ht="15.75" customHeight="1">
      <c r="A1005" s="1">
        <v>521</v>
      </c>
      <c r="B1005" s="90" t="str">
        <f>IF('proje ve personel bilgileri'!A535&lt;&gt;0,('proje ve personel bilgileri'!A535)," ")</f>
        <v> </v>
      </c>
      <c r="C1005" s="94"/>
      <c r="D1005" s="255"/>
      <c r="E1005" s="255"/>
      <c r="F1005" s="255"/>
      <c r="G1005" s="255"/>
      <c r="H1005" s="255"/>
      <c r="I1005" s="255"/>
      <c r="J1005" s="255"/>
      <c r="K1005" s="93">
        <f t="shared" si="56"/>
        <v>0</v>
      </c>
    </row>
    <row r="1006" spans="1:11" ht="15" customHeight="1">
      <c r="A1006" s="2">
        <v>522</v>
      </c>
      <c r="B1006" s="90" t="str">
        <f>IF('proje ve personel bilgileri'!A536&lt;&gt;0,('proje ve personel bilgileri'!A536)," ")</f>
        <v> </v>
      </c>
      <c r="C1006" s="94"/>
      <c r="D1006" s="255"/>
      <c r="E1006" s="255"/>
      <c r="F1006" s="255"/>
      <c r="G1006" s="255"/>
      <c r="H1006" s="255"/>
      <c r="I1006" s="255"/>
      <c r="J1006" s="255"/>
      <c r="K1006" s="93">
        <f t="shared" si="56"/>
        <v>0</v>
      </c>
    </row>
    <row r="1007" spans="1:11" ht="15.75" customHeight="1">
      <c r="A1007" s="325" t="s">
        <v>63</v>
      </c>
      <c r="B1007" s="326"/>
      <c r="C1007" s="7" t="str">
        <f aca="true" t="shared" si="57" ref="C1007:J1007">IF($K$28&lt;&gt;0,SUM(C989:C1006)," ")</f>
        <v> </v>
      </c>
      <c r="D1007" s="8" t="str">
        <f t="shared" si="57"/>
        <v> </v>
      </c>
      <c r="E1007" s="8" t="str">
        <f t="shared" si="57"/>
        <v> </v>
      </c>
      <c r="F1007" s="8" t="str">
        <f t="shared" si="57"/>
        <v> </v>
      </c>
      <c r="G1007" s="8" t="str">
        <f t="shared" si="57"/>
        <v> </v>
      </c>
      <c r="H1007" s="8" t="str">
        <f t="shared" si="57"/>
        <v> </v>
      </c>
      <c r="I1007" s="8" t="str">
        <f t="shared" si="57"/>
        <v> </v>
      </c>
      <c r="J1007" s="8" t="str">
        <f t="shared" si="57"/>
        <v> </v>
      </c>
      <c r="K1007" s="9">
        <f>SUM(K989:K1006)+K973</f>
        <v>0</v>
      </c>
    </row>
    <row r="1008" ht="15" customHeight="1">
      <c r="A1008" s="259"/>
    </row>
    <row r="1009" spans="1:11" ht="15" customHeight="1">
      <c r="A1009" s="323" t="s">
        <v>64</v>
      </c>
      <c r="B1009" s="323"/>
      <c r="C1009" s="323"/>
      <c r="D1009" s="323"/>
      <c r="E1009" s="323"/>
      <c r="F1009" s="323"/>
      <c r="G1009" s="323"/>
      <c r="H1009" s="323"/>
      <c r="I1009" s="323"/>
      <c r="J1009" s="323"/>
      <c r="K1009" s="323"/>
    </row>
    <row r="1010" ht="15" customHeight="1">
      <c r="A1010" s="49"/>
    </row>
    <row r="1011" ht="15" customHeight="1">
      <c r="A1011" s="257" t="s">
        <v>65</v>
      </c>
    </row>
    <row r="1012" spans="3:5" ht="15" customHeight="1">
      <c r="C1012" s="257" t="s">
        <v>66</v>
      </c>
      <c r="E1012" s="257" t="s">
        <v>67</v>
      </c>
    </row>
    <row r="1016" spans="1:11" ht="15.75" customHeight="1">
      <c r="A1016" s="324" t="s">
        <v>49</v>
      </c>
      <c r="B1016" s="324"/>
      <c r="C1016" s="324"/>
      <c r="D1016" s="324"/>
      <c r="E1016" s="324"/>
      <c r="F1016" s="324"/>
      <c r="G1016" s="324"/>
      <c r="H1016" s="324"/>
      <c r="I1016" s="324"/>
      <c r="J1016" s="324"/>
      <c r="K1016" s="324"/>
    </row>
    <row r="1017" spans="1:11" ht="15" customHeight="1">
      <c r="A1017" s="66"/>
      <c r="B1017" s="66"/>
      <c r="C1017" s="66"/>
      <c r="D1017" s="66"/>
      <c r="E1017" s="66"/>
      <c r="F1017" s="73" t="e">
        <f>'proje ve personel bilgileri'!#REF!</f>
        <v>#REF!</v>
      </c>
      <c r="G1017" s="68" t="e">
        <f>IF('proje ve personel bilgileri'!#REF!=1,"/ Haziran ayına aittir.",(IF('proje ve personel bilgileri'!#REF!=2,"/ Aralık ayına aittir.",0)))</f>
        <v>#REF!</v>
      </c>
      <c r="H1017" s="66"/>
      <c r="I1017" s="66"/>
      <c r="J1017" s="66"/>
      <c r="K1017" s="66"/>
    </row>
    <row r="1018" ht="18.75" customHeight="1">
      <c r="K1018" s="4" t="s">
        <v>50</v>
      </c>
    </row>
    <row r="1019" spans="1:11" ht="15.75" customHeight="1">
      <c r="A1019" s="327" t="s">
        <v>2</v>
      </c>
      <c r="B1019" s="328"/>
      <c r="C1019" s="329">
        <f>'proje ve personel bilgileri'!$B$2</f>
        <v>0</v>
      </c>
      <c r="D1019" s="330"/>
      <c r="E1019" s="330"/>
      <c r="F1019" s="330"/>
      <c r="G1019" s="330"/>
      <c r="H1019" s="330"/>
      <c r="I1019" s="330"/>
      <c r="J1019" s="330"/>
      <c r="K1019" s="331"/>
    </row>
    <row r="1020" spans="1:11" ht="15.75" customHeight="1">
      <c r="A1020" s="332" t="s">
        <v>3</v>
      </c>
      <c r="B1020" s="333"/>
      <c r="C1020" s="334">
        <f>'proje ve personel bilgileri'!$B$3</f>
        <v>0</v>
      </c>
      <c r="D1020" s="335"/>
      <c r="E1020" s="335"/>
      <c r="F1020" s="335"/>
      <c r="G1020" s="335"/>
      <c r="H1020" s="335"/>
      <c r="I1020" s="335"/>
      <c r="J1020" s="335"/>
      <c r="K1020" s="336"/>
    </row>
    <row r="1021" spans="1:11" ht="15" customHeight="1">
      <c r="A1021" s="313" t="s">
        <v>51</v>
      </c>
      <c r="B1021" s="313" t="s">
        <v>9</v>
      </c>
      <c r="C1021" s="313" t="s">
        <v>52</v>
      </c>
      <c r="D1021" s="321" t="s">
        <v>53</v>
      </c>
      <c r="E1021" s="314"/>
      <c r="F1021" s="315"/>
      <c r="G1021" s="313" t="s">
        <v>54</v>
      </c>
      <c r="H1021" s="316" t="s">
        <v>55</v>
      </c>
      <c r="I1021" s="316" t="s">
        <v>56</v>
      </c>
      <c r="J1021" s="316" t="s">
        <v>57</v>
      </c>
      <c r="K1021" s="310" t="s">
        <v>58</v>
      </c>
    </row>
    <row r="1022" spans="1:11" ht="15.75" customHeight="1">
      <c r="A1022" s="312"/>
      <c r="B1022" s="312"/>
      <c r="C1022" s="312"/>
      <c r="D1022" s="322"/>
      <c r="E1022" s="319" t="s">
        <v>59</v>
      </c>
      <c r="F1022" s="320"/>
      <c r="G1022" s="312"/>
      <c r="H1022" s="317"/>
      <c r="I1022" s="317"/>
      <c r="J1022" s="317"/>
      <c r="K1022" s="311"/>
    </row>
    <row r="1023" spans="1:11" ht="60.75" customHeight="1">
      <c r="A1023" s="312"/>
      <c r="B1023" s="312"/>
      <c r="C1023" s="312"/>
      <c r="D1023" s="322"/>
      <c r="E1023" s="5" t="s">
        <v>69</v>
      </c>
      <c r="F1023" s="5" t="s">
        <v>61</v>
      </c>
      <c r="G1023" s="312"/>
      <c r="H1023" s="317"/>
      <c r="I1023" s="318"/>
      <c r="J1023" s="318"/>
      <c r="K1023" s="312"/>
    </row>
    <row r="1024" spans="1:11" ht="15.75" customHeight="1">
      <c r="A1024" s="312"/>
      <c r="B1024" s="312"/>
      <c r="C1024" s="312"/>
      <c r="D1024" s="322"/>
      <c r="E1024" s="6" t="s">
        <v>62</v>
      </c>
      <c r="F1024" s="6" t="s">
        <v>62</v>
      </c>
      <c r="G1024" s="253" t="s">
        <v>62</v>
      </c>
      <c r="H1024" s="253" t="s">
        <v>62</v>
      </c>
      <c r="I1024" s="256" t="s">
        <v>62</v>
      </c>
      <c r="J1024" s="6" t="s">
        <v>62</v>
      </c>
      <c r="K1024" s="312"/>
    </row>
    <row r="1025" spans="1:11" ht="15.75" customHeight="1">
      <c r="A1025" s="1">
        <v>523</v>
      </c>
      <c r="B1025" s="90" t="str">
        <f>IF('proje ve personel bilgileri'!A537&lt;&gt;0,('proje ve personel bilgileri'!A537)," ")</f>
        <v> </v>
      </c>
      <c r="C1025" s="91"/>
      <c r="D1025" s="92"/>
      <c r="E1025" s="92"/>
      <c r="F1025" s="92"/>
      <c r="G1025" s="92"/>
      <c r="H1025" s="92"/>
      <c r="I1025" s="92"/>
      <c r="J1025" s="92"/>
      <c r="K1025" s="93">
        <f aca="true" t="shared" si="58" ref="K1025:K1042">IF(D1025&lt;&gt;0,SUM(D1025+E1025+F1025+G1025-H1025-I1025-J1025),0)</f>
        <v>0</v>
      </c>
    </row>
    <row r="1026" spans="1:11" ht="15.75" customHeight="1">
      <c r="A1026" s="2">
        <v>524</v>
      </c>
      <c r="B1026" s="90" t="str">
        <f>IF('proje ve personel bilgileri'!A538&lt;&gt;0,('proje ve personel bilgileri'!A538)," ")</f>
        <v> </v>
      </c>
      <c r="C1026" s="94"/>
      <c r="D1026" s="255"/>
      <c r="E1026" s="255"/>
      <c r="F1026" s="255"/>
      <c r="G1026" s="255"/>
      <c r="H1026" s="255"/>
      <c r="I1026" s="255"/>
      <c r="J1026" s="255"/>
      <c r="K1026" s="93">
        <f t="shared" si="58"/>
        <v>0</v>
      </c>
    </row>
    <row r="1027" spans="1:11" ht="15.75" customHeight="1">
      <c r="A1027" s="1">
        <v>525</v>
      </c>
      <c r="B1027" s="90" t="str">
        <f>IF('proje ve personel bilgileri'!A539&lt;&gt;0,('proje ve personel bilgileri'!A539)," ")</f>
        <v> </v>
      </c>
      <c r="C1027" s="94"/>
      <c r="D1027" s="255"/>
      <c r="E1027" s="255"/>
      <c r="F1027" s="255"/>
      <c r="G1027" s="255"/>
      <c r="H1027" s="255"/>
      <c r="I1027" s="255"/>
      <c r="J1027" s="255"/>
      <c r="K1027" s="93">
        <f t="shared" si="58"/>
        <v>0</v>
      </c>
    </row>
    <row r="1028" spans="1:11" ht="15.75" customHeight="1">
      <c r="A1028" s="2">
        <v>526</v>
      </c>
      <c r="B1028" s="90" t="str">
        <f>IF('proje ve personel bilgileri'!A540&lt;&gt;0,('proje ve personel bilgileri'!A540)," ")</f>
        <v> </v>
      </c>
      <c r="C1028" s="94"/>
      <c r="D1028" s="255"/>
      <c r="E1028" s="255"/>
      <c r="F1028" s="255"/>
      <c r="G1028" s="255"/>
      <c r="H1028" s="255"/>
      <c r="I1028" s="255"/>
      <c r="J1028" s="255"/>
      <c r="K1028" s="93">
        <f t="shared" si="58"/>
        <v>0</v>
      </c>
    </row>
    <row r="1029" spans="1:11" ht="15.75" customHeight="1">
      <c r="A1029" s="1">
        <v>527</v>
      </c>
      <c r="B1029" s="90" t="str">
        <f>IF('proje ve personel bilgileri'!A541&lt;&gt;0,('proje ve personel bilgileri'!A541)," ")</f>
        <v> </v>
      </c>
      <c r="C1029" s="94"/>
      <c r="D1029" s="255"/>
      <c r="E1029" s="255"/>
      <c r="F1029" s="255"/>
      <c r="G1029" s="255"/>
      <c r="H1029" s="255"/>
      <c r="I1029" s="255"/>
      <c r="J1029" s="255"/>
      <c r="K1029" s="93">
        <f t="shared" si="58"/>
        <v>0</v>
      </c>
    </row>
    <row r="1030" spans="1:11" ht="15.75" customHeight="1">
      <c r="A1030" s="2">
        <v>528</v>
      </c>
      <c r="B1030" s="90" t="str">
        <f>IF('proje ve personel bilgileri'!A542&lt;&gt;0,('proje ve personel bilgileri'!A542)," ")</f>
        <v> </v>
      </c>
      <c r="C1030" s="94"/>
      <c r="D1030" s="255"/>
      <c r="E1030" s="255"/>
      <c r="F1030" s="255"/>
      <c r="G1030" s="255"/>
      <c r="H1030" s="255"/>
      <c r="I1030" s="255"/>
      <c r="J1030" s="255"/>
      <c r="K1030" s="93">
        <f t="shared" si="58"/>
        <v>0</v>
      </c>
    </row>
    <row r="1031" spans="1:11" ht="15.75" customHeight="1">
      <c r="A1031" s="1">
        <v>529</v>
      </c>
      <c r="B1031" s="90" t="str">
        <f>IF('proje ve personel bilgileri'!A543&lt;&gt;0,('proje ve personel bilgileri'!A543)," ")</f>
        <v> </v>
      </c>
      <c r="C1031" s="94"/>
      <c r="D1031" s="255"/>
      <c r="E1031" s="255"/>
      <c r="F1031" s="255"/>
      <c r="G1031" s="255"/>
      <c r="H1031" s="255"/>
      <c r="I1031" s="255"/>
      <c r="J1031" s="255"/>
      <c r="K1031" s="93">
        <f t="shared" si="58"/>
        <v>0</v>
      </c>
    </row>
    <row r="1032" spans="1:11" ht="15.75" customHeight="1">
      <c r="A1032" s="2">
        <v>530</v>
      </c>
      <c r="B1032" s="90" t="str">
        <f>IF('proje ve personel bilgileri'!A544&lt;&gt;0,('proje ve personel bilgileri'!A544)," ")</f>
        <v> </v>
      </c>
      <c r="C1032" s="94"/>
      <c r="D1032" s="255"/>
      <c r="E1032" s="255"/>
      <c r="F1032" s="255"/>
      <c r="G1032" s="255"/>
      <c r="H1032" s="255"/>
      <c r="I1032" s="255"/>
      <c r="J1032" s="255"/>
      <c r="K1032" s="93">
        <f t="shared" si="58"/>
        <v>0</v>
      </c>
    </row>
    <row r="1033" spans="1:11" ht="15.75" customHeight="1">
      <c r="A1033" s="1">
        <v>531</v>
      </c>
      <c r="B1033" s="90" t="str">
        <f>IF('proje ve personel bilgileri'!A545&lt;&gt;0,('proje ve personel bilgileri'!A545)," ")</f>
        <v> </v>
      </c>
      <c r="C1033" s="94"/>
      <c r="D1033" s="255"/>
      <c r="E1033" s="255"/>
      <c r="F1033" s="255"/>
      <c r="G1033" s="255"/>
      <c r="H1033" s="255"/>
      <c r="I1033" s="255"/>
      <c r="J1033" s="255"/>
      <c r="K1033" s="93">
        <f t="shared" si="58"/>
        <v>0</v>
      </c>
    </row>
    <row r="1034" spans="1:11" ht="15.75" customHeight="1">
      <c r="A1034" s="2">
        <v>532</v>
      </c>
      <c r="B1034" s="90" t="str">
        <f>IF('proje ve personel bilgileri'!A546&lt;&gt;0,('proje ve personel bilgileri'!A546)," ")</f>
        <v> </v>
      </c>
      <c r="C1034" s="94"/>
      <c r="D1034" s="255"/>
      <c r="E1034" s="255"/>
      <c r="F1034" s="255"/>
      <c r="G1034" s="255"/>
      <c r="H1034" s="255"/>
      <c r="I1034" s="255"/>
      <c r="J1034" s="255"/>
      <c r="K1034" s="93">
        <f t="shared" si="58"/>
        <v>0</v>
      </c>
    </row>
    <row r="1035" spans="1:11" ht="15.75" customHeight="1">
      <c r="A1035" s="1">
        <v>533</v>
      </c>
      <c r="B1035" s="90" t="str">
        <f>IF('proje ve personel bilgileri'!A547&lt;&gt;0,('proje ve personel bilgileri'!A547)," ")</f>
        <v> </v>
      </c>
      <c r="C1035" s="94"/>
      <c r="D1035" s="255"/>
      <c r="E1035" s="255"/>
      <c r="F1035" s="255"/>
      <c r="G1035" s="255"/>
      <c r="H1035" s="255"/>
      <c r="I1035" s="255"/>
      <c r="J1035" s="255"/>
      <c r="K1035" s="93">
        <f t="shared" si="58"/>
        <v>0</v>
      </c>
    </row>
    <row r="1036" spans="1:11" ht="15.75" customHeight="1">
      <c r="A1036" s="2">
        <v>534</v>
      </c>
      <c r="B1036" s="90" t="str">
        <f>IF('proje ve personel bilgileri'!A548&lt;&gt;0,('proje ve personel bilgileri'!A548)," ")</f>
        <v> </v>
      </c>
      <c r="C1036" s="94"/>
      <c r="D1036" s="255"/>
      <c r="E1036" s="255"/>
      <c r="F1036" s="255"/>
      <c r="G1036" s="255"/>
      <c r="H1036" s="255"/>
      <c r="I1036" s="255"/>
      <c r="J1036" s="255"/>
      <c r="K1036" s="93">
        <f t="shared" si="58"/>
        <v>0</v>
      </c>
    </row>
    <row r="1037" spans="1:11" ht="15.75" customHeight="1">
      <c r="A1037" s="1">
        <v>535</v>
      </c>
      <c r="B1037" s="90" t="str">
        <f>IF('proje ve personel bilgileri'!A549&lt;&gt;0,('proje ve personel bilgileri'!A549)," ")</f>
        <v> </v>
      </c>
      <c r="C1037" s="94"/>
      <c r="D1037" s="255"/>
      <c r="E1037" s="255"/>
      <c r="F1037" s="255"/>
      <c r="G1037" s="255"/>
      <c r="H1037" s="255"/>
      <c r="I1037" s="255"/>
      <c r="J1037" s="255"/>
      <c r="K1037" s="93">
        <f t="shared" si="58"/>
        <v>0</v>
      </c>
    </row>
    <row r="1038" spans="1:11" ht="15.75" customHeight="1">
      <c r="A1038" s="2">
        <v>536</v>
      </c>
      <c r="B1038" s="90" t="str">
        <f>IF('proje ve personel bilgileri'!A550&lt;&gt;0,('proje ve personel bilgileri'!A550)," ")</f>
        <v> </v>
      </c>
      <c r="C1038" s="94"/>
      <c r="D1038" s="255"/>
      <c r="E1038" s="255"/>
      <c r="F1038" s="255"/>
      <c r="G1038" s="255"/>
      <c r="H1038" s="255"/>
      <c r="I1038" s="255"/>
      <c r="J1038" s="255"/>
      <c r="K1038" s="93">
        <f t="shared" si="58"/>
        <v>0</v>
      </c>
    </row>
    <row r="1039" spans="1:11" ht="15.75" customHeight="1">
      <c r="A1039" s="1">
        <v>537</v>
      </c>
      <c r="B1039" s="90" t="str">
        <f>IF('proje ve personel bilgileri'!A551&lt;&gt;0,('proje ve personel bilgileri'!A551)," ")</f>
        <v> </v>
      </c>
      <c r="C1039" s="94"/>
      <c r="D1039" s="255"/>
      <c r="E1039" s="255"/>
      <c r="F1039" s="255"/>
      <c r="G1039" s="255"/>
      <c r="H1039" s="255"/>
      <c r="I1039" s="255"/>
      <c r="J1039" s="255"/>
      <c r="K1039" s="93">
        <f t="shared" si="58"/>
        <v>0</v>
      </c>
    </row>
    <row r="1040" spans="1:11" ht="15.75" customHeight="1">
      <c r="A1040" s="2">
        <v>538</v>
      </c>
      <c r="B1040" s="90" t="str">
        <f>IF('proje ve personel bilgileri'!A552&lt;&gt;0,('proje ve personel bilgileri'!A552)," ")</f>
        <v> </v>
      </c>
      <c r="C1040" s="94"/>
      <c r="D1040" s="255"/>
      <c r="E1040" s="255"/>
      <c r="F1040" s="255"/>
      <c r="G1040" s="255"/>
      <c r="H1040" s="255"/>
      <c r="I1040" s="255"/>
      <c r="J1040" s="255"/>
      <c r="K1040" s="93">
        <f t="shared" si="58"/>
        <v>0</v>
      </c>
    </row>
    <row r="1041" spans="1:11" ht="15.75" customHeight="1">
      <c r="A1041" s="1">
        <v>539</v>
      </c>
      <c r="B1041" s="90" t="str">
        <f>IF('proje ve personel bilgileri'!A553&lt;&gt;0,('proje ve personel bilgileri'!A553)," ")</f>
        <v> </v>
      </c>
      <c r="C1041" s="94"/>
      <c r="D1041" s="255"/>
      <c r="E1041" s="255"/>
      <c r="F1041" s="255"/>
      <c r="G1041" s="255"/>
      <c r="H1041" s="255"/>
      <c r="I1041" s="255"/>
      <c r="J1041" s="255"/>
      <c r="K1041" s="93">
        <f t="shared" si="58"/>
        <v>0</v>
      </c>
    </row>
    <row r="1042" spans="1:11" ht="15" customHeight="1">
      <c r="A1042" s="2">
        <v>540</v>
      </c>
      <c r="B1042" s="90" t="str">
        <f>IF('proje ve personel bilgileri'!A554&lt;&gt;0,('proje ve personel bilgileri'!A554)," ")</f>
        <v> </v>
      </c>
      <c r="C1042" s="94"/>
      <c r="D1042" s="255"/>
      <c r="E1042" s="255"/>
      <c r="F1042" s="255"/>
      <c r="G1042" s="255"/>
      <c r="H1042" s="255"/>
      <c r="I1042" s="255"/>
      <c r="J1042" s="255"/>
      <c r="K1042" s="93">
        <f t="shared" si="58"/>
        <v>0</v>
      </c>
    </row>
    <row r="1043" spans="1:11" ht="15.75" customHeight="1">
      <c r="A1043" s="325" t="s">
        <v>63</v>
      </c>
      <c r="B1043" s="326"/>
      <c r="C1043" s="7" t="str">
        <f aca="true" t="shared" si="59" ref="C1043:J1043">IF($K$28&lt;&gt;0,SUM(C1025:C1042)," ")</f>
        <v> </v>
      </c>
      <c r="D1043" s="8" t="str">
        <f t="shared" si="59"/>
        <v> </v>
      </c>
      <c r="E1043" s="8" t="str">
        <f t="shared" si="59"/>
        <v> </v>
      </c>
      <c r="F1043" s="8" t="str">
        <f t="shared" si="59"/>
        <v> </v>
      </c>
      <c r="G1043" s="8" t="str">
        <f t="shared" si="59"/>
        <v> </v>
      </c>
      <c r="H1043" s="8" t="str">
        <f t="shared" si="59"/>
        <v> </v>
      </c>
      <c r="I1043" s="8" t="str">
        <f t="shared" si="59"/>
        <v> </v>
      </c>
      <c r="J1043" s="8" t="str">
        <f t="shared" si="59"/>
        <v> </v>
      </c>
      <c r="K1043" s="9">
        <f>SUM(K1025:K1042)+K1007</f>
        <v>0</v>
      </c>
    </row>
    <row r="1044" ht="15" customHeight="1">
      <c r="A1044" s="259"/>
    </row>
    <row r="1045" spans="1:11" ht="15" customHeight="1">
      <c r="A1045" s="323" t="s">
        <v>64</v>
      </c>
      <c r="B1045" s="323"/>
      <c r="C1045" s="323"/>
      <c r="D1045" s="323"/>
      <c r="E1045" s="323"/>
      <c r="F1045" s="323"/>
      <c r="G1045" s="323"/>
      <c r="H1045" s="323"/>
      <c r="I1045" s="323"/>
      <c r="J1045" s="323"/>
      <c r="K1045" s="323"/>
    </row>
    <row r="1046" ht="15" customHeight="1">
      <c r="A1046" s="49"/>
    </row>
    <row r="1047" ht="15" customHeight="1">
      <c r="A1047" s="257" t="s">
        <v>65</v>
      </c>
    </row>
    <row r="1048" spans="3:5" ht="15" customHeight="1">
      <c r="C1048" s="257" t="s">
        <v>66</v>
      </c>
      <c r="E1048" s="257" t="s">
        <v>67</v>
      </c>
    </row>
    <row r="1052" spans="1:11" ht="15.75" customHeight="1">
      <c r="A1052" s="324" t="s">
        <v>49</v>
      </c>
      <c r="B1052" s="324"/>
      <c r="C1052" s="324"/>
      <c r="D1052" s="324"/>
      <c r="E1052" s="324"/>
      <c r="F1052" s="324"/>
      <c r="G1052" s="324"/>
      <c r="H1052" s="324"/>
      <c r="I1052" s="324"/>
      <c r="J1052" s="324"/>
      <c r="K1052" s="324"/>
    </row>
    <row r="1053" spans="1:11" ht="15" customHeight="1">
      <c r="A1053" s="66"/>
      <c r="B1053" s="66"/>
      <c r="C1053" s="66"/>
      <c r="D1053" s="66"/>
      <c r="E1053" s="66"/>
      <c r="F1053" s="73" t="e">
        <f>'proje ve personel bilgileri'!#REF!</f>
        <v>#REF!</v>
      </c>
      <c r="G1053" s="68" t="e">
        <f>IF('proje ve personel bilgileri'!#REF!=1,"/ Haziran ayına aittir.",(IF('proje ve personel bilgileri'!#REF!=2,"/ Aralık ayına aittir.",0)))</f>
        <v>#REF!</v>
      </c>
      <c r="H1053" s="66"/>
      <c r="I1053" s="66"/>
      <c r="J1053" s="66"/>
      <c r="K1053" s="66"/>
    </row>
    <row r="1054" ht="18.75" customHeight="1">
      <c r="K1054" s="4" t="s">
        <v>50</v>
      </c>
    </row>
    <row r="1055" spans="1:11" ht="15.75" customHeight="1">
      <c r="A1055" s="327" t="s">
        <v>2</v>
      </c>
      <c r="B1055" s="328"/>
      <c r="C1055" s="329">
        <f>'proje ve personel bilgileri'!$B$2</f>
        <v>0</v>
      </c>
      <c r="D1055" s="330"/>
      <c r="E1055" s="330"/>
      <c r="F1055" s="330"/>
      <c r="G1055" s="330"/>
      <c r="H1055" s="330"/>
      <c r="I1055" s="330"/>
      <c r="J1055" s="330"/>
      <c r="K1055" s="331"/>
    </row>
    <row r="1056" spans="1:11" ht="15.75" customHeight="1">
      <c r="A1056" s="332" t="s">
        <v>3</v>
      </c>
      <c r="B1056" s="333"/>
      <c r="C1056" s="334">
        <f>'proje ve personel bilgileri'!$B$3</f>
        <v>0</v>
      </c>
      <c r="D1056" s="335"/>
      <c r="E1056" s="335"/>
      <c r="F1056" s="335"/>
      <c r="G1056" s="335"/>
      <c r="H1056" s="335"/>
      <c r="I1056" s="335"/>
      <c r="J1056" s="335"/>
      <c r="K1056" s="336"/>
    </row>
    <row r="1057" spans="1:11" ht="15" customHeight="1">
      <c r="A1057" s="313" t="s">
        <v>51</v>
      </c>
      <c r="B1057" s="313" t="s">
        <v>9</v>
      </c>
      <c r="C1057" s="313" t="s">
        <v>52</v>
      </c>
      <c r="D1057" s="321" t="s">
        <v>53</v>
      </c>
      <c r="E1057" s="314"/>
      <c r="F1057" s="315"/>
      <c r="G1057" s="313" t="s">
        <v>54</v>
      </c>
      <c r="H1057" s="316" t="s">
        <v>55</v>
      </c>
      <c r="I1057" s="316" t="s">
        <v>56</v>
      </c>
      <c r="J1057" s="316" t="s">
        <v>57</v>
      </c>
      <c r="K1057" s="310" t="s">
        <v>58</v>
      </c>
    </row>
    <row r="1058" spans="1:11" ht="15.75" customHeight="1">
      <c r="A1058" s="312"/>
      <c r="B1058" s="312"/>
      <c r="C1058" s="312"/>
      <c r="D1058" s="322"/>
      <c r="E1058" s="319" t="s">
        <v>59</v>
      </c>
      <c r="F1058" s="320"/>
      <c r="G1058" s="312"/>
      <c r="H1058" s="317"/>
      <c r="I1058" s="317"/>
      <c r="J1058" s="317"/>
      <c r="K1058" s="311"/>
    </row>
    <row r="1059" spans="1:11" ht="60.75" customHeight="1">
      <c r="A1059" s="312"/>
      <c r="B1059" s="312"/>
      <c r="C1059" s="312"/>
      <c r="D1059" s="322"/>
      <c r="E1059" s="5" t="s">
        <v>69</v>
      </c>
      <c r="F1059" s="5" t="s">
        <v>61</v>
      </c>
      <c r="G1059" s="312"/>
      <c r="H1059" s="317"/>
      <c r="I1059" s="318"/>
      <c r="J1059" s="318"/>
      <c r="K1059" s="312"/>
    </row>
    <row r="1060" spans="1:11" ht="15.75" customHeight="1">
      <c r="A1060" s="312"/>
      <c r="B1060" s="312"/>
      <c r="C1060" s="312"/>
      <c r="D1060" s="322"/>
      <c r="E1060" s="6" t="s">
        <v>62</v>
      </c>
      <c r="F1060" s="6" t="s">
        <v>62</v>
      </c>
      <c r="G1060" s="253" t="s">
        <v>62</v>
      </c>
      <c r="H1060" s="253" t="s">
        <v>62</v>
      </c>
      <c r="I1060" s="256" t="s">
        <v>62</v>
      </c>
      <c r="J1060" s="6" t="s">
        <v>62</v>
      </c>
      <c r="K1060" s="312"/>
    </row>
    <row r="1061" spans="1:11" ht="15.75" customHeight="1">
      <c r="A1061" s="1">
        <v>541</v>
      </c>
      <c r="B1061" s="90" t="str">
        <f>IF('proje ve personel bilgileri'!A555&lt;&gt;0,('proje ve personel bilgileri'!A555)," ")</f>
        <v> </v>
      </c>
      <c r="C1061" s="91"/>
      <c r="D1061" s="92"/>
      <c r="E1061" s="92"/>
      <c r="F1061" s="92"/>
      <c r="G1061" s="92"/>
      <c r="H1061" s="92"/>
      <c r="I1061" s="92"/>
      <c r="J1061" s="92"/>
      <c r="K1061" s="93">
        <f aca="true" t="shared" si="60" ref="K1061:K1078">IF(D1061&lt;&gt;0,SUM(D1061+E1061+F1061+G1061-H1061-I1061-J1061),0)</f>
        <v>0</v>
      </c>
    </row>
    <row r="1062" spans="1:11" ht="15.75" customHeight="1">
      <c r="A1062" s="2">
        <v>542</v>
      </c>
      <c r="B1062" s="90" t="str">
        <f>IF('proje ve personel bilgileri'!A556&lt;&gt;0,('proje ve personel bilgileri'!A556)," ")</f>
        <v> </v>
      </c>
      <c r="C1062" s="94"/>
      <c r="D1062" s="255"/>
      <c r="E1062" s="255"/>
      <c r="F1062" s="255"/>
      <c r="G1062" s="255"/>
      <c r="H1062" s="255"/>
      <c r="I1062" s="255"/>
      <c r="J1062" s="255"/>
      <c r="K1062" s="93">
        <f t="shared" si="60"/>
        <v>0</v>
      </c>
    </row>
    <row r="1063" spans="1:11" ht="15.75" customHeight="1">
      <c r="A1063" s="1">
        <v>543</v>
      </c>
      <c r="B1063" s="90" t="str">
        <f>IF('proje ve personel bilgileri'!A557&lt;&gt;0,('proje ve personel bilgileri'!A557)," ")</f>
        <v> </v>
      </c>
      <c r="C1063" s="94"/>
      <c r="D1063" s="255"/>
      <c r="E1063" s="255"/>
      <c r="F1063" s="255"/>
      <c r="G1063" s="255"/>
      <c r="H1063" s="255"/>
      <c r="I1063" s="255"/>
      <c r="J1063" s="255"/>
      <c r="K1063" s="93">
        <f t="shared" si="60"/>
        <v>0</v>
      </c>
    </row>
    <row r="1064" spans="1:11" ht="15.75" customHeight="1">
      <c r="A1064" s="2">
        <v>544</v>
      </c>
      <c r="B1064" s="90" t="str">
        <f>IF('proje ve personel bilgileri'!A558&lt;&gt;0,('proje ve personel bilgileri'!A558)," ")</f>
        <v> </v>
      </c>
      <c r="C1064" s="94"/>
      <c r="D1064" s="255"/>
      <c r="E1064" s="255"/>
      <c r="F1064" s="255"/>
      <c r="G1064" s="255"/>
      <c r="H1064" s="255"/>
      <c r="I1064" s="255"/>
      <c r="J1064" s="255"/>
      <c r="K1064" s="93">
        <f t="shared" si="60"/>
        <v>0</v>
      </c>
    </row>
    <row r="1065" spans="1:11" ht="15.75" customHeight="1">
      <c r="A1065" s="1">
        <v>545</v>
      </c>
      <c r="B1065" s="90" t="str">
        <f>IF('proje ve personel bilgileri'!A559&lt;&gt;0,('proje ve personel bilgileri'!A559)," ")</f>
        <v> </v>
      </c>
      <c r="C1065" s="94"/>
      <c r="D1065" s="255"/>
      <c r="E1065" s="255"/>
      <c r="F1065" s="255"/>
      <c r="G1065" s="255"/>
      <c r="H1065" s="255"/>
      <c r="I1065" s="255"/>
      <c r="J1065" s="255"/>
      <c r="K1065" s="93">
        <f t="shared" si="60"/>
        <v>0</v>
      </c>
    </row>
    <row r="1066" spans="1:11" ht="15.75" customHeight="1">
      <c r="A1066" s="2">
        <v>546</v>
      </c>
      <c r="B1066" s="90" t="str">
        <f>IF('proje ve personel bilgileri'!A560&lt;&gt;0,('proje ve personel bilgileri'!A560)," ")</f>
        <v> </v>
      </c>
      <c r="C1066" s="94"/>
      <c r="D1066" s="255"/>
      <c r="E1066" s="255"/>
      <c r="F1066" s="255"/>
      <c r="G1066" s="255"/>
      <c r="H1066" s="255"/>
      <c r="I1066" s="255"/>
      <c r="J1066" s="255"/>
      <c r="K1066" s="93">
        <f t="shared" si="60"/>
        <v>0</v>
      </c>
    </row>
    <row r="1067" spans="1:11" ht="15.75" customHeight="1">
      <c r="A1067" s="1">
        <v>547</v>
      </c>
      <c r="B1067" s="90" t="str">
        <f>IF('proje ve personel bilgileri'!A561&lt;&gt;0,('proje ve personel bilgileri'!A561)," ")</f>
        <v> </v>
      </c>
      <c r="C1067" s="94"/>
      <c r="D1067" s="255"/>
      <c r="E1067" s="255"/>
      <c r="F1067" s="255"/>
      <c r="G1067" s="255"/>
      <c r="H1067" s="255"/>
      <c r="I1067" s="255"/>
      <c r="J1067" s="255"/>
      <c r="K1067" s="93">
        <f t="shared" si="60"/>
        <v>0</v>
      </c>
    </row>
    <row r="1068" spans="1:11" ht="15.75" customHeight="1">
      <c r="A1068" s="2">
        <v>548</v>
      </c>
      <c r="B1068" s="90" t="str">
        <f>IF('proje ve personel bilgileri'!A562&lt;&gt;0,('proje ve personel bilgileri'!A562)," ")</f>
        <v> </v>
      </c>
      <c r="C1068" s="94"/>
      <c r="D1068" s="255"/>
      <c r="E1068" s="255"/>
      <c r="F1068" s="255"/>
      <c r="G1068" s="255"/>
      <c r="H1068" s="255"/>
      <c r="I1068" s="255"/>
      <c r="J1068" s="255"/>
      <c r="K1068" s="93">
        <f t="shared" si="60"/>
        <v>0</v>
      </c>
    </row>
    <row r="1069" spans="1:11" ht="15.75" customHeight="1">
      <c r="A1069" s="1">
        <v>549</v>
      </c>
      <c r="B1069" s="90" t="str">
        <f>IF('proje ve personel bilgileri'!A563&lt;&gt;0,('proje ve personel bilgileri'!A563)," ")</f>
        <v> </v>
      </c>
      <c r="C1069" s="94"/>
      <c r="D1069" s="255"/>
      <c r="E1069" s="255"/>
      <c r="F1069" s="255"/>
      <c r="G1069" s="255"/>
      <c r="H1069" s="255"/>
      <c r="I1069" s="255"/>
      <c r="J1069" s="255"/>
      <c r="K1069" s="93">
        <f t="shared" si="60"/>
        <v>0</v>
      </c>
    </row>
    <row r="1070" spans="1:11" ht="15.75" customHeight="1">
      <c r="A1070" s="2">
        <v>550</v>
      </c>
      <c r="B1070" s="90" t="str">
        <f>IF('proje ve personel bilgileri'!A564&lt;&gt;0,('proje ve personel bilgileri'!A564)," ")</f>
        <v> </v>
      </c>
      <c r="C1070" s="94"/>
      <c r="D1070" s="255"/>
      <c r="E1070" s="255"/>
      <c r="F1070" s="255"/>
      <c r="G1070" s="255"/>
      <c r="H1070" s="255"/>
      <c r="I1070" s="255"/>
      <c r="J1070" s="255"/>
      <c r="K1070" s="93">
        <f t="shared" si="60"/>
        <v>0</v>
      </c>
    </row>
    <row r="1071" spans="1:11" ht="15.75" customHeight="1">
      <c r="A1071" s="1">
        <v>551</v>
      </c>
      <c r="B1071" s="90" t="str">
        <f>IF('proje ve personel bilgileri'!A565&lt;&gt;0,('proje ve personel bilgileri'!A565)," ")</f>
        <v> </v>
      </c>
      <c r="C1071" s="94"/>
      <c r="D1071" s="255"/>
      <c r="E1071" s="255"/>
      <c r="F1071" s="255"/>
      <c r="G1071" s="255"/>
      <c r="H1071" s="255"/>
      <c r="I1071" s="255"/>
      <c r="J1071" s="255"/>
      <c r="K1071" s="93">
        <f t="shared" si="60"/>
        <v>0</v>
      </c>
    </row>
    <row r="1072" spans="1:11" ht="15.75" customHeight="1">
      <c r="A1072" s="2">
        <v>552</v>
      </c>
      <c r="B1072" s="90" t="str">
        <f>IF('proje ve personel bilgileri'!A566&lt;&gt;0,('proje ve personel bilgileri'!A566)," ")</f>
        <v> </v>
      </c>
      <c r="C1072" s="94"/>
      <c r="D1072" s="255"/>
      <c r="E1072" s="255"/>
      <c r="F1072" s="255"/>
      <c r="G1072" s="255"/>
      <c r="H1072" s="255"/>
      <c r="I1072" s="255"/>
      <c r="J1072" s="255"/>
      <c r="K1072" s="93">
        <f t="shared" si="60"/>
        <v>0</v>
      </c>
    </row>
    <row r="1073" spans="1:11" ht="15.75" customHeight="1">
      <c r="A1073" s="1">
        <v>553</v>
      </c>
      <c r="B1073" s="90" t="str">
        <f>IF('proje ve personel bilgileri'!A567&lt;&gt;0,('proje ve personel bilgileri'!A567)," ")</f>
        <v> </v>
      </c>
      <c r="C1073" s="94"/>
      <c r="D1073" s="255"/>
      <c r="E1073" s="255"/>
      <c r="F1073" s="255"/>
      <c r="G1073" s="255"/>
      <c r="H1073" s="255"/>
      <c r="I1073" s="255"/>
      <c r="J1073" s="255"/>
      <c r="K1073" s="93">
        <f t="shared" si="60"/>
        <v>0</v>
      </c>
    </row>
    <row r="1074" spans="1:11" ht="15.75" customHeight="1">
      <c r="A1074" s="2">
        <v>554</v>
      </c>
      <c r="B1074" s="90" t="str">
        <f>IF('proje ve personel bilgileri'!A568&lt;&gt;0,('proje ve personel bilgileri'!A568)," ")</f>
        <v> </v>
      </c>
      <c r="C1074" s="94"/>
      <c r="D1074" s="255"/>
      <c r="E1074" s="255"/>
      <c r="F1074" s="255"/>
      <c r="G1074" s="255"/>
      <c r="H1074" s="255"/>
      <c r="I1074" s="255"/>
      <c r="J1074" s="255"/>
      <c r="K1074" s="93">
        <f t="shared" si="60"/>
        <v>0</v>
      </c>
    </row>
    <row r="1075" spans="1:11" ht="15.75" customHeight="1">
      <c r="A1075" s="1">
        <v>555</v>
      </c>
      <c r="B1075" s="90" t="str">
        <f>IF('proje ve personel bilgileri'!A569&lt;&gt;0,('proje ve personel bilgileri'!A569)," ")</f>
        <v> </v>
      </c>
      <c r="C1075" s="94"/>
      <c r="D1075" s="255"/>
      <c r="E1075" s="255"/>
      <c r="F1075" s="255"/>
      <c r="G1075" s="255"/>
      <c r="H1075" s="255"/>
      <c r="I1075" s="255"/>
      <c r="J1075" s="255"/>
      <c r="K1075" s="93">
        <f t="shared" si="60"/>
        <v>0</v>
      </c>
    </row>
    <row r="1076" spans="1:11" ht="15.75" customHeight="1">
      <c r="A1076" s="2">
        <v>556</v>
      </c>
      <c r="B1076" s="90" t="str">
        <f>IF('proje ve personel bilgileri'!A570&lt;&gt;0,('proje ve personel bilgileri'!A570)," ")</f>
        <v> </v>
      </c>
      <c r="C1076" s="94"/>
      <c r="D1076" s="255"/>
      <c r="E1076" s="255"/>
      <c r="F1076" s="255"/>
      <c r="G1076" s="255"/>
      <c r="H1076" s="255"/>
      <c r="I1076" s="255"/>
      <c r="J1076" s="255"/>
      <c r="K1076" s="93">
        <f t="shared" si="60"/>
        <v>0</v>
      </c>
    </row>
    <row r="1077" spans="1:11" ht="15.75" customHeight="1">
      <c r="A1077" s="1">
        <v>557</v>
      </c>
      <c r="B1077" s="90" t="str">
        <f>IF('proje ve personel bilgileri'!A571&lt;&gt;0,('proje ve personel bilgileri'!A571)," ")</f>
        <v> </v>
      </c>
      <c r="C1077" s="94"/>
      <c r="D1077" s="255"/>
      <c r="E1077" s="255"/>
      <c r="F1077" s="255"/>
      <c r="G1077" s="255"/>
      <c r="H1077" s="255"/>
      <c r="I1077" s="255"/>
      <c r="J1077" s="255"/>
      <c r="K1077" s="93">
        <f t="shared" si="60"/>
        <v>0</v>
      </c>
    </row>
    <row r="1078" spans="1:11" ht="15" customHeight="1">
      <c r="A1078" s="2">
        <v>558</v>
      </c>
      <c r="B1078" s="90" t="str">
        <f>IF('proje ve personel bilgileri'!A572&lt;&gt;0,('proje ve personel bilgileri'!A572)," ")</f>
        <v> </v>
      </c>
      <c r="C1078" s="94"/>
      <c r="D1078" s="255"/>
      <c r="E1078" s="255"/>
      <c r="F1078" s="255"/>
      <c r="G1078" s="255"/>
      <c r="H1078" s="255"/>
      <c r="I1078" s="255"/>
      <c r="J1078" s="255"/>
      <c r="K1078" s="93">
        <f t="shared" si="60"/>
        <v>0</v>
      </c>
    </row>
    <row r="1079" spans="1:11" ht="15.75" customHeight="1">
      <c r="A1079" s="325" t="s">
        <v>63</v>
      </c>
      <c r="B1079" s="326"/>
      <c r="C1079" s="7" t="str">
        <f aca="true" t="shared" si="61" ref="C1079:J1079">IF($K$28&lt;&gt;0,SUM(C1061:C1078)," ")</f>
        <v> </v>
      </c>
      <c r="D1079" s="8" t="str">
        <f t="shared" si="61"/>
        <v> </v>
      </c>
      <c r="E1079" s="8" t="str">
        <f t="shared" si="61"/>
        <v> </v>
      </c>
      <c r="F1079" s="8" t="str">
        <f t="shared" si="61"/>
        <v> </v>
      </c>
      <c r="G1079" s="8" t="str">
        <f t="shared" si="61"/>
        <v> </v>
      </c>
      <c r="H1079" s="8" t="str">
        <f t="shared" si="61"/>
        <v> </v>
      </c>
      <c r="I1079" s="8" t="str">
        <f t="shared" si="61"/>
        <v> </v>
      </c>
      <c r="J1079" s="8" t="str">
        <f t="shared" si="61"/>
        <v> </v>
      </c>
      <c r="K1079" s="9">
        <f>SUM(K1061:K1078)+K1043</f>
        <v>0</v>
      </c>
    </row>
    <row r="1080" ht="15" customHeight="1">
      <c r="A1080" s="259"/>
    </row>
    <row r="1081" spans="1:11" ht="15" customHeight="1">
      <c r="A1081" s="323" t="s">
        <v>64</v>
      </c>
      <c r="B1081" s="323"/>
      <c r="C1081" s="323"/>
      <c r="D1081" s="323"/>
      <c r="E1081" s="323"/>
      <c r="F1081" s="323"/>
      <c r="G1081" s="323"/>
      <c r="H1081" s="323"/>
      <c r="I1081" s="323"/>
      <c r="J1081" s="323"/>
      <c r="K1081" s="323"/>
    </row>
    <row r="1082" ht="15" customHeight="1">
      <c r="A1082" s="49"/>
    </row>
    <row r="1083" ht="15" customHeight="1">
      <c r="A1083" s="257" t="s">
        <v>65</v>
      </c>
    </row>
    <row r="1084" spans="3:5" ht="15" customHeight="1">
      <c r="C1084" s="257" t="s">
        <v>66</v>
      </c>
      <c r="E1084" s="257" t="s">
        <v>67</v>
      </c>
    </row>
    <row r="1088" spans="1:11" ht="15.75" customHeight="1">
      <c r="A1088" s="324" t="s">
        <v>49</v>
      </c>
      <c r="B1088" s="324"/>
      <c r="C1088" s="324"/>
      <c r="D1088" s="324"/>
      <c r="E1088" s="324"/>
      <c r="F1088" s="324"/>
      <c r="G1088" s="324"/>
      <c r="H1088" s="324"/>
      <c r="I1088" s="324"/>
      <c r="J1088" s="324"/>
      <c r="K1088" s="324"/>
    </row>
    <row r="1089" spans="1:11" ht="15" customHeight="1">
      <c r="A1089" s="66"/>
      <c r="B1089" s="66"/>
      <c r="C1089" s="66"/>
      <c r="D1089" s="66"/>
      <c r="E1089" s="66"/>
      <c r="F1089" s="73" t="e">
        <f>'proje ve personel bilgileri'!#REF!</f>
        <v>#REF!</v>
      </c>
      <c r="G1089" s="68" t="e">
        <f>IF('proje ve personel bilgileri'!#REF!=1,"/ Haziran ayına aittir.",(IF('proje ve personel bilgileri'!#REF!=2,"/ Aralık ayına aittir.",0)))</f>
        <v>#REF!</v>
      </c>
      <c r="H1089" s="66"/>
      <c r="I1089" s="66"/>
      <c r="J1089" s="66"/>
      <c r="K1089" s="66"/>
    </row>
    <row r="1090" ht="18.75" customHeight="1">
      <c r="K1090" s="4" t="s">
        <v>50</v>
      </c>
    </row>
    <row r="1091" spans="1:11" ht="15.75" customHeight="1">
      <c r="A1091" s="327" t="s">
        <v>2</v>
      </c>
      <c r="B1091" s="328"/>
      <c r="C1091" s="329">
        <f>'proje ve personel bilgileri'!$B$2</f>
        <v>0</v>
      </c>
      <c r="D1091" s="330"/>
      <c r="E1091" s="330"/>
      <c r="F1091" s="330"/>
      <c r="G1091" s="330"/>
      <c r="H1091" s="330"/>
      <c r="I1091" s="330"/>
      <c r="J1091" s="330"/>
      <c r="K1091" s="331"/>
    </row>
    <row r="1092" spans="1:11" ht="15.75" customHeight="1">
      <c r="A1092" s="332" t="s">
        <v>3</v>
      </c>
      <c r="B1092" s="333"/>
      <c r="C1092" s="334">
        <f>'proje ve personel bilgileri'!$B$3</f>
        <v>0</v>
      </c>
      <c r="D1092" s="335"/>
      <c r="E1092" s="335"/>
      <c r="F1092" s="335"/>
      <c r="G1092" s="335"/>
      <c r="H1092" s="335"/>
      <c r="I1092" s="335"/>
      <c r="J1092" s="335"/>
      <c r="K1092" s="336"/>
    </row>
    <row r="1093" spans="1:11" ht="15" customHeight="1">
      <c r="A1093" s="313" t="s">
        <v>51</v>
      </c>
      <c r="B1093" s="313" t="s">
        <v>9</v>
      </c>
      <c r="C1093" s="313" t="s">
        <v>52</v>
      </c>
      <c r="D1093" s="321" t="s">
        <v>53</v>
      </c>
      <c r="E1093" s="314"/>
      <c r="F1093" s="315"/>
      <c r="G1093" s="313" t="s">
        <v>54</v>
      </c>
      <c r="H1093" s="316" t="s">
        <v>55</v>
      </c>
      <c r="I1093" s="316" t="s">
        <v>56</v>
      </c>
      <c r="J1093" s="316" t="s">
        <v>57</v>
      </c>
      <c r="K1093" s="310" t="s">
        <v>58</v>
      </c>
    </row>
    <row r="1094" spans="1:11" ht="15.75" customHeight="1">
      <c r="A1094" s="312"/>
      <c r="B1094" s="312"/>
      <c r="C1094" s="312"/>
      <c r="D1094" s="322"/>
      <c r="E1094" s="319" t="s">
        <v>59</v>
      </c>
      <c r="F1094" s="320"/>
      <c r="G1094" s="312"/>
      <c r="H1094" s="317"/>
      <c r="I1094" s="317"/>
      <c r="J1094" s="317"/>
      <c r="K1094" s="311"/>
    </row>
    <row r="1095" spans="1:11" ht="60.75" customHeight="1">
      <c r="A1095" s="312"/>
      <c r="B1095" s="312"/>
      <c r="C1095" s="312"/>
      <c r="D1095" s="322"/>
      <c r="E1095" s="5" t="s">
        <v>69</v>
      </c>
      <c r="F1095" s="5" t="s">
        <v>61</v>
      </c>
      <c r="G1095" s="312"/>
      <c r="H1095" s="317"/>
      <c r="I1095" s="318"/>
      <c r="J1095" s="318"/>
      <c r="K1095" s="312"/>
    </row>
    <row r="1096" spans="1:11" ht="15.75" customHeight="1">
      <c r="A1096" s="312"/>
      <c r="B1096" s="312"/>
      <c r="C1096" s="312"/>
      <c r="D1096" s="322"/>
      <c r="E1096" s="6" t="s">
        <v>62</v>
      </c>
      <c r="F1096" s="6" t="s">
        <v>62</v>
      </c>
      <c r="G1096" s="253" t="s">
        <v>62</v>
      </c>
      <c r="H1096" s="253" t="s">
        <v>62</v>
      </c>
      <c r="I1096" s="256" t="s">
        <v>62</v>
      </c>
      <c r="J1096" s="6" t="s">
        <v>62</v>
      </c>
      <c r="K1096" s="312"/>
    </row>
    <row r="1097" spans="1:11" ht="15.75" customHeight="1">
      <c r="A1097" s="1">
        <v>559</v>
      </c>
      <c r="B1097" s="90" t="str">
        <f>IF('proje ve personel bilgileri'!A573&lt;&gt;0,('proje ve personel bilgileri'!A573)," ")</f>
        <v> </v>
      </c>
      <c r="C1097" s="91"/>
      <c r="D1097" s="92"/>
      <c r="E1097" s="92"/>
      <c r="F1097" s="92"/>
      <c r="G1097" s="92"/>
      <c r="H1097" s="92"/>
      <c r="I1097" s="92"/>
      <c r="J1097" s="92"/>
      <c r="K1097" s="93">
        <f aca="true" t="shared" si="62" ref="K1097:K1114">IF(D1097&lt;&gt;0,SUM(D1097+E1097+F1097+G1097-H1097-I1097-J1097),0)</f>
        <v>0</v>
      </c>
    </row>
    <row r="1098" spans="1:11" ht="15.75" customHeight="1">
      <c r="A1098" s="2">
        <v>560</v>
      </c>
      <c r="B1098" s="90" t="str">
        <f>IF('proje ve personel bilgileri'!A574&lt;&gt;0,('proje ve personel bilgileri'!A574)," ")</f>
        <v> </v>
      </c>
      <c r="C1098" s="94"/>
      <c r="D1098" s="255"/>
      <c r="E1098" s="255"/>
      <c r="F1098" s="255"/>
      <c r="G1098" s="255"/>
      <c r="H1098" s="255"/>
      <c r="I1098" s="255"/>
      <c r="J1098" s="255"/>
      <c r="K1098" s="93">
        <f t="shared" si="62"/>
        <v>0</v>
      </c>
    </row>
    <row r="1099" spans="1:11" ht="15.75" customHeight="1">
      <c r="A1099" s="1">
        <v>561</v>
      </c>
      <c r="B1099" s="90" t="str">
        <f>IF('proje ve personel bilgileri'!A575&lt;&gt;0,('proje ve personel bilgileri'!A575)," ")</f>
        <v> </v>
      </c>
      <c r="C1099" s="94"/>
      <c r="D1099" s="255"/>
      <c r="E1099" s="255"/>
      <c r="F1099" s="255"/>
      <c r="G1099" s="255"/>
      <c r="H1099" s="255"/>
      <c r="I1099" s="255"/>
      <c r="J1099" s="255"/>
      <c r="K1099" s="93">
        <f t="shared" si="62"/>
        <v>0</v>
      </c>
    </row>
    <row r="1100" spans="1:11" ht="15.75" customHeight="1">
      <c r="A1100" s="2">
        <v>562</v>
      </c>
      <c r="B1100" s="90" t="str">
        <f>IF('proje ve personel bilgileri'!A576&lt;&gt;0,('proje ve personel bilgileri'!A576)," ")</f>
        <v> </v>
      </c>
      <c r="C1100" s="94"/>
      <c r="D1100" s="255"/>
      <c r="E1100" s="255"/>
      <c r="F1100" s="255"/>
      <c r="G1100" s="255"/>
      <c r="H1100" s="255"/>
      <c r="I1100" s="255"/>
      <c r="J1100" s="255"/>
      <c r="K1100" s="93">
        <f t="shared" si="62"/>
        <v>0</v>
      </c>
    </row>
    <row r="1101" spans="1:11" ht="15.75" customHeight="1">
      <c r="A1101" s="1">
        <v>563</v>
      </c>
      <c r="B1101" s="90" t="str">
        <f>IF('proje ve personel bilgileri'!A577&lt;&gt;0,('proje ve personel bilgileri'!A577)," ")</f>
        <v> </v>
      </c>
      <c r="C1101" s="94"/>
      <c r="D1101" s="255"/>
      <c r="E1101" s="255"/>
      <c r="F1101" s="255"/>
      <c r="G1101" s="255"/>
      <c r="H1101" s="255"/>
      <c r="I1101" s="255"/>
      <c r="J1101" s="255"/>
      <c r="K1101" s="93">
        <f t="shared" si="62"/>
        <v>0</v>
      </c>
    </row>
    <row r="1102" spans="1:11" ht="15.75" customHeight="1">
      <c r="A1102" s="2">
        <v>564</v>
      </c>
      <c r="B1102" s="90" t="str">
        <f>IF('proje ve personel bilgileri'!A578&lt;&gt;0,('proje ve personel bilgileri'!A578)," ")</f>
        <v> </v>
      </c>
      <c r="C1102" s="94"/>
      <c r="D1102" s="255"/>
      <c r="E1102" s="255"/>
      <c r="F1102" s="255"/>
      <c r="G1102" s="255"/>
      <c r="H1102" s="255"/>
      <c r="I1102" s="255"/>
      <c r="J1102" s="255"/>
      <c r="K1102" s="93">
        <f t="shared" si="62"/>
        <v>0</v>
      </c>
    </row>
    <row r="1103" spans="1:11" ht="15.75" customHeight="1">
      <c r="A1103" s="1">
        <v>565</v>
      </c>
      <c r="B1103" s="90" t="str">
        <f>IF('proje ve personel bilgileri'!A579&lt;&gt;0,('proje ve personel bilgileri'!A579)," ")</f>
        <v> </v>
      </c>
      <c r="C1103" s="94"/>
      <c r="D1103" s="255"/>
      <c r="E1103" s="255"/>
      <c r="F1103" s="255"/>
      <c r="G1103" s="255"/>
      <c r="H1103" s="255"/>
      <c r="I1103" s="255"/>
      <c r="J1103" s="255"/>
      <c r="K1103" s="93">
        <f t="shared" si="62"/>
        <v>0</v>
      </c>
    </row>
    <row r="1104" spans="1:11" ht="15.75" customHeight="1">
      <c r="A1104" s="2">
        <v>566</v>
      </c>
      <c r="B1104" s="90" t="str">
        <f>IF('proje ve personel bilgileri'!A580&lt;&gt;0,('proje ve personel bilgileri'!A580)," ")</f>
        <v> </v>
      </c>
      <c r="C1104" s="94"/>
      <c r="D1104" s="255"/>
      <c r="E1104" s="255"/>
      <c r="F1104" s="255"/>
      <c r="G1104" s="255"/>
      <c r="H1104" s="255"/>
      <c r="I1104" s="255"/>
      <c r="J1104" s="255"/>
      <c r="K1104" s="93">
        <f t="shared" si="62"/>
        <v>0</v>
      </c>
    </row>
    <row r="1105" spans="1:11" ht="15.75" customHeight="1">
      <c r="A1105" s="1">
        <v>567</v>
      </c>
      <c r="B1105" s="90" t="str">
        <f>IF('proje ve personel bilgileri'!A581&lt;&gt;0,('proje ve personel bilgileri'!A581)," ")</f>
        <v> </v>
      </c>
      <c r="C1105" s="94"/>
      <c r="D1105" s="255"/>
      <c r="E1105" s="255"/>
      <c r="F1105" s="255"/>
      <c r="G1105" s="255"/>
      <c r="H1105" s="255"/>
      <c r="I1105" s="255"/>
      <c r="J1105" s="255"/>
      <c r="K1105" s="93">
        <f t="shared" si="62"/>
        <v>0</v>
      </c>
    </row>
    <row r="1106" spans="1:11" ht="15.75" customHeight="1">
      <c r="A1106" s="2">
        <v>568</v>
      </c>
      <c r="B1106" s="90" t="str">
        <f>IF('proje ve personel bilgileri'!A582&lt;&gt;0,('proje ve personel bilgileri'!A582)," ")</f>
        <v> </v>
      </c>
      <c r="C1106" s="94"/>
      <c r="D1106" s="255"/>
      <c r="E1106" s="255"/>
      <c r="F1106" s="255"/>
      <c r="G1106" s="255"/>
      <c r="H1106" s="255"/>
      <c r="I1106" s="255"/>
      <c r="J1106" s="255"/>
      <c r="K1106" s="93">
        <f t="shared" si="62"/>
        <v>0</v>
      </c>
    </row>
    <row r="1107" spans="1:11" ht="15.75" customHeight="1">
      <c r="A1107" s="1">
        <v>569</v>
      </c>
      <c r="B1107" s="90" t="str">
        <f>IF('proje ve personel bilgileri'!A583&lt;&gt;0,('proje ve personel bilgileri'!A583)," ")</f>
        <v> </v>
      </c>
      <c r="C1107" s="94"/>
      <c r="D1107" s="255"/>
      <c r="E1107" s="255"/>
      <c r="F1107" s="255"/>
      <c r="G1107" s="255"/>
      <c r="H1107" s="255"/>
      <c r="I1107" s="255"/>
      <c r="J1107" s="255"/>
      <c r="K1107" s="93">
        <f t="shared" si="62"/>
        <v>0</v>
      </c>
    </row>
    <row r="1108" spans="1:11" ht="15.75" customHeight="1">
      <c r="A1108" s="2">
        <v>570</v>
      </c>
      <c r="B1108" s="90" t="str">
        <f>IF('proje ve personel bilgileri'!A584&lt;&gt;0,('proje ve personel bilgileri'!A584)," ")</f>
        <v> </v>
      </c>
      <c r="C1108" s="94"/>
      <c r="D1108" s="255"/>
      <c r="E1108" s="255"/>
      <c r="F1108" s="255"/>
      <c r="G1108" s="255"/>
      <c r="H1108" s="255"/>
      <c r="I1108" s="255"/>
      <c r="J1108" s="255"/>
      <c r="K1108" s="93">
        <f t="shared" si="62"/>
        <v>0</v>
      </c>
    </row>
    <row r="1109" spans="1:11" ht="15.75" customHeight="1">
      <c r="A1109" s="1">
        <v>571</v>
      </c>
      <c r="B1109" s="90" t="str">
        <f>IF('proje ve personel bilgileri'!A585&lt;&gt;0,('proje ve personel bilgileri'!A585)," ")</f>
        <v> </v>
      </c>
      <c r="C1109" s="94"/>
      <c r="D1109" s="255"/>
      <c r="E1109" s="255"/>
      <c r="F1109" s="255"/>
      <c r="G1109" s="255"/>
      <c r="H1109" s="255"/>
      <c r="I1109" s="255"/>
      <c r="J1109" s="255"/>
      <c r="K1109" s="93">
        <f t="shared" si="62"/>
        <v>0</v>
      </c>
    </row>
    <row r="1110" spans="1:11" ht="15.75" customHeight="1">
      <c r="A1110" s="2">
        <v>572</v>
      </c>
      <c r="B1110" s="90" t="str">
        <f>IF('proje ve personel bilgileri'!A586&lt;&gt;0,('proje ve personel bilgileri'!A586)," ")</f>
        <v> </v>
      </c>
      <c r="C1110" s="94"/>
      <c r="D1110" s="255"/>
      <c r="E1110" s="255"/>
      <c r="F1110" s="255"/>
      <c r="G1110" s="255"/>
      <c r="H1110" s="255"/>
      <c r="I1110" s="255"/>
      <c r="J1110" s="255"/>
      <c r="K1110" s="93">
        <f t="shared" si="62"/>
        <v>0</v>
      </c>
    </row>
    <row r="1111" spans="1:11" ht="15.75" customHeight="1">
      <c r="A1111" s="1">
        <v>573</v>
      </c>
      <c r="B1111" s="90" t="str">
        <f>IF('proje ve personel bilgileri'!A587&lt;&gt;0,('proje ve personel bilgileri'!A587)," ")</f>
        <v> </v>
      </c>
      <c r="C1111" s="94"/>
      <c r="D1111" s="255"/>
      <c r="E1111" s="255"/>
      <c r="F1111" s="255"/>
      <c r="G1111" s="255"/>
      <c r="H1111" s="255"/>
      <c r="I1111" s="255"/>
      <c r="J1111" s="255"/>
      <c r="K1111" s="93">
        <f t="shared" si="62"/>
        <v>0</v>
      </c>
    </row>
    <row r="1112" spans="1:11" ht="15.75" customHeight="1">
      <c r="A1112" s="2">
        <v>574</v>
      </c>
      <c r="B1112" s="90" t="str">
        <f>IF('proje ve personel bilgileri'!A588&lt;&gt;0,('proje ve personel bilgileri'!A588)," ")</f>
        <v> </v>
      </c>
      <c r="C1112" s="94"/>
      <c r="D1112" s="255"/>
      <c r="E1112" s="255"/>
      <c r="F1112" s="255"/>
      <c r="G1112" s="255"/>
      <c r="H1112" s="255"/>
      <c r="I1112" s="255"/>
      <c r="J1112" s="255"/>
      <c r="K1112" s="93">
        <f t="shared" si="62"/>
        <v>0</v>
      </c>
    </row>
    <row r="1113" spans="1:11" ht="15.75" customHeight="1">
      <c r="A1113" s="1">
        <v>575</v>
      </c>
      <c r="B1113" s="90" t="str">
        <f>IF('proje ve personel bilgileri'!A589&lt;&gt;0,('proje ve personel bilgileri'!A589)," ")</f>
        <v> </v>
      </c>
      <c r="C1113" s="94"/>
      <c r="D1113" s="255"/>
      <c r="E1113" s="255"/>
      <c r="F1113" s="255"/>
      <c r="G1113" s="255"/>
      <c r="H1113" s="255"/>
      <c r="I1113" s="255"/>
      <c r="J1113" s="255"/>
      <c r="K1113" s="93">
        <f t="shared" si="62"/>
        <v>0</v>
      </c>
    </row>
    <row r="1114" spans="1:11" ht="15" customHeight="1">
      <c r="A1114" s="2">
        <v>576</v>
      </c>
      <c r="B1114" s="90" t="str">
        <f>IF('proje ve personel bilgileri'!A590&lt;&gt;0,('proje ve personel bilgileri'!A590)," ")</f>
        <v> </v>
      </c>
      <c r="C1114" s="94"/>
      <c r="D1114" s="255"/>
      <c r="E1114" s="255"/>
      <c r="F1114" s="255"/>
      <c r="G1114" s="255"/>
      <c r="H1114" s="255"/>
      <c r="I1114" s="255"/>
      <c r="J1114" s="255"/>
      <c r="K1114" s="93">
        <f t="shared" si="62"/>
        <v>0</v>
      </c>
    </row>
    <row r="1115" spans="1:11" ht="15.75" customHeight="1">
      <c r="A1115" s="325" t="s">
        <v>63</v>
      </c>
      <c r="B1115" s="326"/>
      <c r="C1115" s="7" t="str">
        <f aca="true" t="shared" si="63" ref="C1115:J1115">IF($K$28&lt;&gt;0,SUM(C1097:C1114)," ")</f>
        <v> </v>
      </c>
      <c r="D1115" s="8" t="str">
        <f t="shared" si="63"/>
        <v> </v>
      </c>
      <c r="E1115" s="8" t="str">
        <f t="shared" si="63"/>
        <v> </v>
      </c>
      <c r="F1115" s="8" t="str">
        <f t="shared" si="63"/>
        <v> </v>
      </c>
      <c r="G1115" s="8" t="str">
        <f t="shared" si="63"/>
        <v> </v>
      </c>
      <c r="H1115" s="8" t="str">
        <f t="shared" si="63"/>
        <v> </v>
      </c>
      <c r="I1115" s="8" t="str">
        <f t="shared" si="63"/>
        <v> </v>
      </c>
      <c r="J1115" s="8" t="str">
        <f t="shared" si="63"/>
        <v> </v>
      </c>
      <c r="K1115" s="9">
        <f>SUM(K1097:K1114)+K1079</f>
        <v>0</v>
      </c>
    </row>
    <row r="1116" ht="15" customHeight="1">
      <c r="A1116" s="259"/>
    </row>
    <row r="1117" spans="1:11" ht="15" customHeight="1">
      <c r="A1117" s="323" t="s">
        <v>64</v>
      </c>
      <c r="B1117" s="323"/>
      <c r="C1117" s="323"/>
      <c r="D1117" s="323"/>
      <c r="E1117" s="323"/>
      <c r="F1117" s="323"/>
      <c r="G1117" s="323"/>
      <c r="H1117" s="323"/>
      <c r="I1117" s="323"/>
      <c r="J1117" s="323"/>
      <c r="K1117" s="323"/>
    </row>
    <row r="1118" ht="15" customHeight="1">
      <c r="A1118" s="49"/>
    </row>
    <row r="1119" ht="15" customHeight="1">
      <c r="A1119" s="257" t="s">
        <v>65</v>
      </c>
    </row>
    <row r="1120" spans="3:5" ht="15" customHeight="1">
      <c r="C1120" s="257" t="s">
        <v>66</v>
      </c>
      <c r="E1120" s="257" t="s">
        <v>67</v>
      </c>
    </row>
    <row r="1124" spans="1:11" ht="15.75" customHeight="1">
      <c r="A1124" s="324" t="s">
        <v>49</v>
      </c>
      <c r="B1124" s="324"/>
      <c r="C1124" s="324"/>
      <c r="D1124" s="324"/>
      <c r="E1124" s="324"/>
      <c r="F1124" s="324"/>
      <c r="G1124" s="324"/>
      <c r="H1124" s="324"/>
      <c r="I1124" s="324"/>
      <c r="J1124" s="324"/>
      <c r="K1124" s="324"/>
    </row>
    <row r="1125" spans="1:11" ht="15" customHeight="1">
      <c r="A1125" s="66"/>
      <c r="B1125" s="66"/>
      <c r="C1125" s="66"/>
      <c r="D1125" s="66"/>
      <c r="E1125" s="66"/>
      <c r="F1125" s="73" t="e">
        <f>'proje ve personel bilgileri'!#REF!</f>
        <v>#REF!</v>
      </c>
      <c r="G1125" s="68" t="e">
        <f>IF('proje ve personel bilgileri'!#REF!=1,"/ Haziran ayına aittir.",(IF('proje ve personel bilgileri'!#REF!=2,"/ Aralık ayına aittir.",0)))</f>
        <v>#REF!</v>
      </c>
      <c r="H1125" s="66"/>
      <c r="I1125" s="66"/>
      <c r="J1125" s="66"/>
      <c r="K1125" s="66"/>
    </row>
    <row r="1126" ht="18.75" customHeight="1">
      <c r="K1126" s="4" t="s">
        <v>50</v>
      </c>
    </row>
    <row r="1127" spans="1:11" ht="15.75" customHeight="1">
      <c r="A1127" s="327" t="s">
        <v>2</v>
      </c>
      <c r="B1127" s="328"/>
      <c r="C1127" s="329">
        <f>'proje ve personel bilgileri'!$B$2</f>
        <v>0</v>
      </c>
      <c r="D1127" s="330"/>
      <c r="E1127" s="330"/>
      <c r="F1127" s="330"/>
      <c r="G1127" s="330"/>
      <c r="H1127" s="330"/>
      <c r="I1127" s="330"/>
      <c r="J1127" s="330"/>
      <c r="K1127" s="331"/>
    </row>
    <row r="1128" spans="1:11" ht="15.75" customHeight="1">
      <c r="A1128" s="332" t="s">
        <v>3</v>
      </c>
      <c r="B1128" s="333"/>
      <c r="C1128" s="334">
        <f>'proje ve personel bilgileri'!$B$3</f>
        <v>0</v>
      </c>
      <c r="D1128" s="335"/>
      <c r="E1128" s="335"/>
      <c r="F1128" s="335"/>
      <c r="G1128" s="335"/>
      <c r="H1128" s="335"/>
      <c r="I1128" s="335"/>
      <c r="J1128" s="335"/>
      <c r="K1128" s="336"/>
    </row>
    <row r="1129" spans="1:11" ht="15" customHeight="1">
      <c r="A1129" s="313" t="s">
        <v>51</v>
      </c>
      <c r="B1129" s="313" t="s">
        <v>9</v>
      </c>
      <c r="C1129" s="313" t="s">
        <v>52</v>
      </c>
      <c r="D1129" s="321" t="s">
        <v>53</v>
      </c>
      <c r="E1129" s="314"/>
      <c r="F1129" s="315"/>
      <c r="G1129" s="313" t="s">
        <v>54</v>
      </c>
      <c r="H1129" s="316" t="s">
        <v>55</v>
      </c>
      <c r="I1129" s="316" t="s">
        <v>56</v>
      </c>
      <c r="J1129" s="316" t="s">
        <v>57</v>
      </c>
      <c r="K1129" s="310" t="s">
        <v>58</v>
      </c>
    </row>
    <row r="1130" spans="1:11" ht="15.75" customHeight="1">
      <c r="A1130" s="312"/>
      <c r="B1130" s="312"/>
      <c r="C1130" s="312"/>
      <c r="D1130" s="322"/>
      <c r="E1130" s="319" t="s">
        <v>59</v>
      </c>
      <c r="F1130" s="320"/>
      <c r="G1130" s="312"/>
      <c r="H1130" s="317"/>
      <c r="I1130" s="317"/>
      <c r="J1130" s="317"/>
      <c r="K1130" s="311"/>
    </row>
    <row r="1131" spans="1:11" ht="60.75" customHeight="1">
      <c r="A1131" s="312"/>
      <c r="B1131" s="312"/>
      <c r="C1131" s="312"/>
      <c r="D1131" s="322"/>
      <c r="E1131" s="5" t="s">
        <v>69</v>
      </c>
      <c r="F1131" s="5" t="s">
        <v>61</v>
      </c>
      <c r="G1131" s="312"/>
      <c r="H1131" s="317"/>
      <c r="I1131" s="318"/>
      <c r="J1131" s="318"/>
      <c r="K1131" s="312"/>
    </row>
    <row r="1132" spans="1:11" ht="15.75" customHeight="1">
      <c r="A1132" s="312"/>
      <c r="B1132" s="312"/>
      <c r="C1132" s="312"/>
      <c r="D1132" s="322"/>
      <c r="E1132" s="6" t="s">
        <v>62</v>
      </c>
      <c r="F1132" s="6" t="s">
        <v>62</v>
      </c>
      <c r="G1132" s="253" t="s">
        <v>62</v>
      </c>
      <c r="H1132" s="253" t="s">
        <v>62</v>
      </c>
      <c r="I1132" s="256" t="s">
        <v>62</v>
      </c>
      <c r="J1132" s="6" t="s">
        <v>62</v>
      </c>
      <c r="K1132" s="312"/>
    </row>
    <row r="1133" spans="1:11" ht="15.75" customHeight="1">
      <c r="A1133" s="1">
        <v>577</v>
      </c>
      <c r="B1133" s="90" t="str">
        <f>IF('proje ve personel bilgileri'!A591&lt;&gt;0,('proje ve personel bilgileri'!A591)," ")</f>
        <v> </v>
      </c>
      <c r="C1133" s="91"/>
      <c r="D1133" s="92"/>
      <c r="E1133" s="92"/>
      <c r="F1133" s="92"/>
      <c r="G1133" s="92"/>
      <c r="H1133" s="92"/>
      <c r="I1133" s="92"/>
      <c r="J1133" s="92"/>
      <c r="K1133" s="93">
        <f aca="true" t="shared" si="64" ref="K1133:K1150">IF(D1133&lt;&gt;0,SUM(D1133+E1133+F1133+G1133-H1133-I1133-J1133),0)</f>
        <v>0</v>
      </c>
    </row>
    <row r="1134" spans="1:11" ht="15.75" customHeight="1">
      <c r="A1134" s="2">
        <v>578</v>
      </c>
      <c r="B1134" s="90" t="str">
        <f>IF('proje ve personel bilgileri'!A592&lt;&gt;0,('proje ve personel bilgileri'!A592)," ")</f>
        <v> </v>
      </c>
      <c r="C1134" s="94"/>
      <c r="D1134" s="255"/>
      <c r="E1134" s="255"/>
      <c r="F1134" s="255"/>
      <c r="G1134" s="255"/>
      <c r="H1134" s="255"/>
      <c r="I1134" s="255"/>
      <c r="J1134" s="255"/>
      <c r="K1134" s="93">
        <f t="shared" si="64"/>
        <v>0</v>
      </c>
    </row>
    <row r="1135" spans="1:11" ht="15.75" customHeight="1">
      <c r="A1135" s="1">
        <v>579</v>
      </c>
      <c r="B1135" s="90" t="str">
        <f>IF('proje ve personel bilgileri'!A593&lt;&gt;0,('proje ve personel bilgileri'!A593)," ")</f>
        <v> </v>
      </c>
      <c r="C1135" s="94"/>
      <c r="D1135" s="255"/>
      <c r="E1135" s="255"/>
      <c r="F1135" s="255"/>
      <c r="G1135" s="255"/>
      <c r="H1135" s="255"/>
      <c r="I1135" s="255"/>
      <c r="J1135" s="255"/>
      <c r="K1135" s="93">
        <f t="shared" si="64"/>
        <v>0</v>
      </c>
    </row>
    <row r="1136" spans="1:11" ht="15.75" customHeight="1">
      <c r="A1136" s="2">
        <v>580</v>
      </c>
      <c r="B1136" s="90" t="str">
        <f>IF('proje ve personel bilgileri'!A594&lt;&gt;0,('proje ve personel bilgileri'!A594)," ")</f>
        <v> </v>
      </c>
      <c r="C1136" s="94"/>
      <c r="D1136" s="255"/>
      <c r="E1136" s="255"/>
      <c r="F1136" s="255"/>
      <c r="G1136" s="255"/>
      <c r="H1136" s="255"/>
      <c r="I1136" s="255"/>
      <c r="J1136" s="255"/>
      <c r="K1136" s="93">
        <f t="shared" si="64"/>
        <v>0</v>
      </c>
    </row>
    <row r="1137" spans="1:11" ht="15.75" customHeight="1">
      <c r="A1137" s="1">
        <v>581</v>
      </c>
      <c r="B1137" s="90" t="str">
        <f>IF('proje ve personel bilgileri'!A595&lt;&gt;0,('proje ve personel bilgileri'!A595)," ")</f>
        <v> </v>
      </c>
      <c r="C1137" s="94"/>
      <c r="D1137" s="255"/>
      <c r="E1137" s="255"/>
      <c r="F1137" s="255"/>
      <c r="G1137" s="255"/>
      <c r="H1137" s="255"/>
      <c r="I1137" s="255"/>
      <c r="J1137" s="255"/>
      <c r="K1137" s="93">
        <f t="shared" si="64"/>
        <v>0</v>
      </c>
    </row>
    <row r="1138" spans="1:11" ht="15.75" customHeight="1">
      <c r="A1138" s="2">
        <v>582</v>
      </c>
      <c r="B1138" s="90" t="str">
        <f>IF('proje ve personel bilgileri'!A596&lt;&gt;0,('proje ve personel bilgileri'!A596)," ")</f>
        <v> </v>
      </c>
      <c r="C1138" s="94"/>
      <c r="D1138" s="255"/>
      <c r="E1138" s="255"/>
      <c r="F1138" s="255"/>
      <c r="G1138" s="255"/>
      <c r="H1138" s="255"/>
      <c r="I1138" s="255"/>
      <c r="J1138" s="255"/>
      <c r="K1138" s="93">
        <f t="shared" si="64"/>
        <v>0</v>
      </c>
    </row>
    <row r="1139" spans="1:11" ht="15.75" customHeight="1">
      <c r="A1139" s="1">
        <v>583</v>
      </c>
      <c r="B1139" s="90" t="str">
        <f>IF('proje ve personel bilgileri'!A597&lt;&gt;0,('proje ve personel bilgileri'!A597)," ")</f>
        <v> </v>
      </c>
      <c r="C1139" s="94"/>
      <c r="D1139" s="255"/>
      <c r="E1139" s="255"/>
      <c r="F1139" s="255"/>
      <c r="G1139" s="255"/>
      <c r="H1139" s="255"/>
      <c r="I1139" s="255"/>
      <c r="J1139" s="255"/>
      <c r="K1139" s="93">
        <f t="shared" si="64"/>
        <v>0</v>
      </c>
    </row>
    <row r="1140" spans="1:11" ht="15.75" customHeight="1">
      <c r="A1140" s="2">
        <v>584</v>
      </c>
      <c r="B1140" s="90" t="str">
        <f>IF('proje ve personel bilgileri'!A598&lt;&gt;0,('proje ve personel bilgileri'!A598)," ")</f>
        <v> </v>
      </c>
      <c r="C1140" s="94"/>
      <c r="D1140" s="255"/>
      <c r="E1140" s="255"/>
      <c r="F1140" s="255"/>
      <c r="G1140" s="255"/>
      <c r="H1140" s="255"/>
      <c r="I1140" s="255"/>
      <c r="J1140" s="255"/>
      <c r="K1140" s="93">
        <f t="shared" si="64"/>
        <v>0</v>
      </c>
    </row>
    <row r="1141" spans="1:11" ht="15.75" customHeight="1">
      <c r="A1141" s="1">
        <v>585</v>
      </c>
      <c r="B1141" s="90" t="str">
        <f>IF('proje ve personel bilgileri'!A599&lt;&gt;0,('proje ve personel bilgileri'!A599)," ")</f>
        <v> </v>
      </c>
      <c r="C1141" s="94"/>
      <c r="D1141" s="255"/>
      <c r="E1141" s="255"/>
      <c r="F1141" s="255"/>
      <c r="G1141" s="255"/>
      <c r="H1141" s="255"/>
      <c r="I1141" s="255"/>
      <c r="J1141" s="255"/>
      <c r="K1141" s="93">
        <f t="shared" si="64"/>
        <v>0</v>
      </c>
    </row>
    <row r="1142" spans="1:11" ht="15.75" customHeight="1">
      <c r="A1142" s="2">
        <v>586</v>
      </c>
      <c r="B1142" s="90" t="str">
        <f>IF('proje ve personel bilgileri'!A600&lt;&gt;0,('proje ve personel bilgileri'!A600)," ")</f>
        <v> </v>
      </c>
      <c r="C1142" s="94"/>
      <c r="D1142" s="255"/>
      <c r="E1142" s="255"/>
      <c r="F1142" s="255"/>
      <c r="G1142" s="255"/>
      <c r="H1142" s="255"/>
      <c r="I1142" s="255"/>
      <c r="J1142" s="255"/>
      <c r="K1142" s="93">
        <f t="shared" si="64"/>
        <v>0</v>
      </c>
    </row>
    <row r="1143" spans="1:11" ht="15.75" customHeight="1">
      <c r="A1143" s="1">
        <v>587</v>
      </c>
      <c r="B1143" s="90" t="str">
        <f>IF('proje ve personel bilgileri'!A601&lt;&gt;0,('proje ve personel bilgileri'!A601)," ")</f>
        <v> </v>
      </c>
      <c r="C1143" s="94"/>
      <c r="D1143" s="255"/>
      <c r="E1143" s="255"/>
      <c r="F1143" s="255"/>
      <c r="G1143" s="255"/>
      <c r="H1143" s="255"/>
      <c r="I1143" s="255"/>
      <c r="J1143" s="255"/>
      <c r="K1143" s="93">
        <f t="shared" si="64"/>
        <v>0</v>
      </c>
    </row>
    <row r="1144" spans="1:11" ht="15.75" customHeight="1">
      <c r="A1144" s="2">
        <v>588</v>
      </c>
      <c r="B1144" s="90" t="str">
        <f>IF('proje ve personel bilgileri'!A602&lt;&gt;0,('proje ve personel bilgileri'!A602)," ")</f>
        <v> </v>
      </c>
      <c r="C1144" s="94"/>
      <c r="D1144" s="255"/>
      <c r="E1144" s="255"/>
      <c r="F1144" s="255"/>
      <c r="G1144" s="255"/>
      <c r="H1144" s="255"/>
      <c r="I1144" s="255"/>
      <c r="J1144" s="255"/>
      <c r="K1144" s="93">
        <f t="shared" si="64"/>
        <v>0</v>
      </c>
    </row>
    <row r="1145" spans="1:11" ht="15.75" customHeight="1">
      <c r="A1145" s="1">
        <v>589</v>
      </c>
      <c r="B1145" s="90" t="str">
        <f>IF('proje ve personel bilgileri'!A603&lt;&gt;0,('proje ve personel bilgileri'!A603)," ")</f>
        <v> </v>
      </c>
      <c r="C1145" s="94"/>
      <c r="D1145" s="255"/>
      <c r="E1145" s="255"/>
      <c r="F1145" s="255"/>
      <c r="G1145" s="255"/>
      <c r="H1145" s="255"/>
      <c r="I1145" s="255"/>
      <c r="J1145" s="255"/>
      <c r="K1145" s="93">
        <f t="shared" si="64"/>
        <v>0</v>
      </c>
    </row>
    <row r="1146" spans="1:11" ht="15.75" customHeight="1">
      <c r="A1146" s="2">
        <v>590</v>
      </c>
      <c r="B1146" s="90" t="str">
        <f>IF('proje ve personel bilgileri'!A604&lt;&gt;0,('proje ve personel bilgileri'!A604)," ")</f>
        <v> </v>
      </c>
      <c r="C1146" s="94"/>
      <c r="D1146" s="255"/>
      <c r="E1146" s="255"/>
      <c r="F1146" s="255"/>
      <c r="G1146" s="255"/>
      <c r="H1146" s="255"/>
      <c r="I1146" s="255"/>
      <c r="J1146" s="255"/>
      <c r="K1146" s="93">
        <f t="shared" si="64"/>
        <v>0</v>
      </c>
    </row>
    <row r="1147" spans="1:11" ht="15.75" customHeight="1">
      <c r="A1147" s="1">
        <v>591</v>
      </c>
      <c r="B1147" s="90" t="str">
        <f>IF('proje ve personel bilgileri'!A605&lt;&gt;0,('proje ve personel bilgileri'!A605)," ")</f>
        <v> </v>
      </c>
      <c r="C1147" s="94"/>
      <c r="D1147" s="255"/>
      <c r="E1147" s="255"/>
      <c r="F1147" s="255"/>
      <c r="G1147" s="255"/>
      <c r="H1147" s="255"/>
      <c r="I1147" s="255"/>
      <c r="J1147" s="255"/>
      <c r="K1147" s="93">
        <f t="shared" si="64"/>
        <v>0</v>
      </c>
    </row>
    <row r="1148" spans="1:11" ht="15.75" customHeight="1">
      <c r="A1148" s="2">
        <v>592</v>
      </c>
      <c r="B1148" s="90" t="str">
        <f>IF('proje ve personel bilgileri'!A606&lt;&gt;0,('proje ve personel bilgileri'!A606)," ")</f>
        <v> </v>
      </c>
      <c r="C1148" s="94"/>
      <c r="D1148" s="255"/>
      <c r="E1148" s="255"/>
      <c r="F1148" s="255"/>
      <c r="G1148" s="255"/>
      <c r="H1148" s="255"/>
      <c r="I1148" s="255"/>
      <c r="J1148" s="255"/>
      <c r="K1148" s="93">
        <f t="shared" si="64"/>
        <v>0</v>
      </c>
    </row>
    <row r="1149" spans="1:11" ht="15.75" customHeight="1">
      <c r="A1149" s="1">
        <v>593</v>
      </c>
      <c r="B1149" s="90" t="str">
        <f>IF('proje ve personel bilgileri'!A607&lt;&gt;0,('proje ve personel bilgileri'!A607)," ")</f>
        <v> </v>
      </c>
      <c r="C1149" s="94"/>
      <c r="D1149" s="255"/>
      <c r="E1149" s="255"/>
      <c r="F1149" s="255"/>
      <c r="G1149" s="255"/>
      <c r="H1149" s="255"/>
      <c r="I1149" s="255"/>
      <c r="J1149" s="255"/>
      <c r="K1149" s="93">
        <f t="shared" si="64"/>
        <v>0</v>
      </c>
    </row>
    <row r="1150" spans="1:11" ht="15" customHeight="1">
      <c r="A1150" s="2">
        <v>594</v>
      </c>
      <c r="B1150" s="90" t="str">
        <f>IF('proje ve personel bilgileri'!A608&lt;&gt;0,('proje ve personel bilgileri'!A608)," ")</f>
        <v> </v>
      </c>
      <c r="C1150" s="94"/>
      <c r="D1150" s="255"/>
      <c r="E1150" s="255"/>
      <c r="F1150" s="255"/>
      <c r="G1150" s="255"/>
      <c r="H1150" s="255"/>
      <c r="I1150" s="255"/>
      <c r="J1150" s="255"/>
      <c r="K1150" s="93">
        <f t="shared" si="64"/>
        <v>0</v>
      </c>
    </row>
    <row r="1151" spans="1:11" ht="15.75" customHeight="1">
      <c r="A1151" s="325" t="s">
        <v>63</v>
      </c>
      <c r="B1151" s="326"/>
      <c r="C1151" s="7" t="str">
        <f aca="true" t="shared" si="65" ref="C1151:J1151">IF($K$28&lt;&gt;0,SUM(C1133:C1150)," ")</f>
        <v> </v>
      </c>
      <c r="D1151" s="8" t="str">
        <f t="shared" si="65"/>
        <v> </v>
      </c>
      <c r="E1151" s="8" t="str">
        <f t="shared" si="65"/>
        <v> </v>
      </c>
      <c r="F1151" s="8" t="str">
        <f t="shared" si="65"/>
        <v> </v>
      </c>
      <c r="G1151" s="8" t="str">
        <f t="shared" si="65"/>
        <v> </v>
      </c>
      <c r="H1151" s="8" t="str">
        <f t="shared" si="65"/>
        <v> </v>
      </c>
      <c r="I1151" s="8" t="str">
        <f t="shared" si="65"/>
        <v> </v>
      </c>
      <c r="J1151" s="8" t="str">
        <f t="shared" si="65"/>
        <v> </v>
      </c>
      <c r="K1151" s="9">
        <f>SUM(K1133:K1150)+K1115</f>
        <v>0</v>
      </c>
    </row>
    <row r="1152" ht="15" customHeight="1">
      <c r="A1152" s="259"/>
    </row>
    <row r="1153" spans="1:11" ht="15" customHeight="1">
      <c r="A1153" s="323" t="s">
        <v>64</v>
      </c>
      <c r="B1153" s="323"/>
      <c r="C1153" s="323"/>
      <c r="D1153" s="323"/>
      <c r="E1153" s="323"/>
      <c r="F1153" s="323"/>
      <c r="G1153" s="323"/>
      <c r="H1153" s="323"/>
      <c r="I1153" s="323"/>
      <c r="J1153" s="323"/>
      <c r="K1153" s="323"/>
    </row>
    <row r="1154" ht="15" customHeight="1">
      <c r="A1154" s="49"/>
    </row>
    <row r="1155" ht="15" customHeight="1">
      <c r="A1155" s="257" t="s">
        <v>65</v>
      </c>
    </row>
    <row r="1156" spans="3:5" ht="15" customHeight="1">
      <c r="C1156" s="257" t="s">
        <v>66</v>
      </c>
      <c r="E1156" s="257" t="s">
        <v>67</v>
      </c>
    </row>
    <row r="1160" spans="1:11" ht="15.75" customHeight="1">
      <c r="A1160" s="324" t="s">
        <v>49</v>
      </c>
      <c r="B1160" s="324"/>
      <c r="C1160" s="324"/>
      <c r="D1160" s="324"/>
      <c r="E1160" s="324"/>
      <c r="F1160" s="324"/>
      <c r="G1160" s="324"/>
      <c r="H1160" s="324"/>
      <c r="I1160" s="324"/>
      <c r="J1160" s="324"/>
      <c r="K1160" s="324"/>
    </row>
    <row r="1161" spans="1:11" ht="15" customHeight="1">
      <c r="A1161" s="66"/>
      <c r="B1161" s="66"/>
      <c r="C1161" s="66"/>
      <c r="D1161" s="66"/>
      <c r="E1161" s="66"/>
      <c r="F1161" s="73" t="e">
        <f>'proje ve personel bilgileri'!#REF!</f>
        <v>#REF!</v>
      </c>
      <c r="G1161" s="68" t="e">
        <f>IF('proje ve personel bilgileri'!#REF!=1,"/ Haziran ayına aittir.",(IF('proje ve personel bilgileri'!#REF!=2,"/ Aralık ayına aittir.",0)))</f>
        <v>#REF!</v>
      </c>
      <c r="H1161" s="66"/>
      <c r="I1161" s="66"/>
      <c r="J1161" s="66"/>
      <c r="K1161" s="66"/>
    </row>
    <row r="1162" ht="18.75" customHeight="1">
      <c r="K1162" s="4" t="s">
        <v>50</v>
      </c>
    </row>
    <row r="1163" spans="1:11" ht="15.75" customHeight="1">
      <c r="A1163" s="327" t="s">
        <v>2</v>
      </c>
      <c r="B1163" s="328"/>
      <c r="C1163" s="329">
        <f>'proje ve personel bilgileri'!$B$2</f>
        <v>0</v>
      </c>
      <c r="D1163" s="330"/>
      <c r="E1163" s="330"/>
      <c r="F1163" s="330"/>
      <c r="G1163" s="330"/>
      <c r="H1163" s="330"/>
      <c r="I1163" s="330"/>
      <c r="J1163" s="330"/>
      <c r="K1163" s="331"/>
    </row>
    <row r="1164" spans="1:11" ht="15.75" customHeight="1">
      <c r="A1164" s="332" t="s">
        <v>3</v>
      </c>
      <c r="B1164" s="333"/>
      <c r="C1164" s="334">
        <f>'proje ve personel bilgileri'!$B$3</f>
        <v>0</v>
      </c>
      <c r="D1164" s="335"/>
      <c r="E1164" s="335"/>
      <c r="F1164" s="335"/>
      <c r="G1164" s="335"/>
      <c r="H1164" s="335"/>
      <c r="I1164" s="335"/>
      <c r="J1164" s="335"/>
      <c r="K1164" s="336"/>
    </row>
    <row r="1165" spans="1:11" ht="15" customHeight="1">
      <c r="A1165" s="313" t="s">
        <v>51</v>
      </c>
      <c r="B1165" s="313" t="s">
        <v>9</v>
      </c>
      <c r="C1165" s="313" t="s">
        <v>52</v>
      </c>
      <c r="D1165" s="321" t="s">
        <v>53</v>
      </c>
      <c r="E1165" s="314"/>
      <c r="F1165" s="315"/>
      <c r="G1165" s="313" t="s">
        <v>54</v>
      </c>
      <c r="H1165" s="316" t="s">
        <v>55</v>
      </c>
      <c r="I1165" s="316" t="s">
        <v>56</v>
      </c>
      <c r="J1165" s="316" t="s">
        <v>57</v>
      </c>
      <c r="K1165" s="310" t="s">
        <v>58</v>
      </c>
    </row>
    <row r="1166" spans="1:11" ht="15.75" customHeight="1">
      <c r="A1166" s="312"/>
      <c r="B1166" s="312"/>
      <c r="C1166" s="312"/>
      <c r="D1166" s="322"/>
      <c r="E1166" s="319" t="s">
        <v>59</v>
      </c>
      <c r="F1166" s="320"/>
      <c r="G1166" s="312"/>
      <c r="H1166" s="317"/>
      <c r="I1166" s="317"/>
      <c r="J1166" s="317"/>
      <c r="K1166" s="311"/>
    </row>
    <row r="1167" spans="1:11" ht="60.75" customHeight="1">
      <c r="A1167" s="312"/>
      <c r="B1167" s="312"/>
      <c r="C1167" s="312"/>
      <c r="D1167" s="322"/>
      <c r="E1167" s="5" t="s">
        <v>69</v>
      </c>
      <c r="F1167" s="5" t="s">
        <v>61</v>
      </c>
      <c r="G1167" s="312"/>
      <c r="H1167" s="317"/>
      <c r="I1167" s="318"/>
      <c r="J1167" s="318"/>
      <c r="K1167" s="312"/>
    </row>
    <row r="1168" spans="1:11" ht="15.75" customHeight="1">
      <c r="A1168" s="312"/>
      <c r="B1168" s="312"/>
      <c r="C1168" s="312"/>
      <c r="D1168" s="322"/>
      <c r="E1168" s="6" t="s">
        <v>62</v>
      </c>
      <c r="F1168" s="6" t="s">
        <v>62</v>
      </c>
      <c r="G1168" s="253" t="s">
        <v>62</v>
      </c>
      <c r="H1168" s="253" t="s">
        <v>62</v>
      </c>
      <c r="I1168" s="256" t="s">
        <v>62</v>
      </c>
      <c r="J1168" s="6" t="s">
        <v>62</v>
      </c>
      <c r="K1168" s="312"/>
    </row>
    <row r="1169" spans="1:11" ht="15.75" customHeight="1">
      <c r="A1169" s="1">
        <v>595</v>
      </c>
      <c r="B1169" s="90" t="str">
        <f>IF('proje ve personel bilgileri'!A609&lt;&gt;0,('proje ve personel bilgileri'!A609)," ")</f>
        <v> </v>
      </c>
      <c r="C1169" s="91"/>
      <c r="D1169" s="92"/>
      <c r="E1169" s="92"/>
      <c r="F1169" s="92"/>
      <c r="G1169" s="92"/>
      <c r="H1169" s="92"/>
      <c r="I1169" s="92"/>
      <c r="J1169" s="92"/>
      <c r="K1169" s="93">
        <f aca="true" t="shared" si="66" ref="K1169:K1186">IF(D1169&lt;&gt;0,SUM(D1169+E1169+F1169+G1169-H1169-I1169-J1169),0)</f>
        <v>0</v>
      </c>
    </row>
    <row r="1170" spans="1:11" ht="15.75" customHeight="1">
      <c r="A1170" s="2">
        <v>596</v>
      </c>
      <c r="B1170" s="90" t="str">
        <f>IF('proje ve personel bilgileri'!A610&lt;&gt;0,('proje ve personel bilgileri'!A610)," ")</f>
        <v> </v>
      </c>
      <c r="C1170" s="94"/>
      <c r="D1170" s="255"/>
      <c r="E1170" s="255"/>
      <c r="F1170" s="255"/>
      <c r="G1170" s="255"/>
      <c r="H1170" s="255"/>
      <c r="I1170" s="255"/>
      <c r="J1170" s="255"/>
      <c r="K1170" s="93">
        <f t="shared" si="66"/>
        <v>0</v>
      </c>
    </row>
    <row r="1171" spans="1:11" ht="15.75" customHeight="1">
      <c r="A1171" s="1">
        <v>597</v>
      </c>
      <c r="B1171" s="90" t="str">
        <f>IF('proje ve personel bilgileri'!A611&lt;&gt;0,('proje ve personel bilgileri'!A611)," ")</f>
        <v> </v>
      </c>
      <c r="C1171" s="94"/>
      <c r="D1171" s="255"/>
      <c r="E1171" s="255"/>
      <c r="F1171" s="255"/>
      <c r="G1171" s="255"/>
      <c r="H1171" s="255"/>
      <c r="I1171" s="255"/>
      <c r="J1171" s="255"/>
      <c r="K1171" s="93">
        <f t="shared" si="66"/>
        <v>0</v>
      </c>
    </row>
    <row r="1172" spans="1:11" ht="15.75" customHeight="1">
      <c r="A1172" s="2">
        <v>598</v>
      </c>
      <c r="B1172" s="90" t="str">
        <f>IF('proje ve personel bilgileri'!A612&lt;&gt;0,('proje ve personel bilgileri'!A612)," ")</f>
        <v> </v>
      </c>
      <c r="C1172" s="94"/>
      <c r="D1172" s="255"/>
      <c r="E1172" s="255"/>
      <c r="F1172" s="255"/>
      <c r="G1172" s="255"/>
      <c r="H1172" s="255"/>
      <c r="I1172" s="255"/>
      <c r="J1172" s="255"/>
      <c r="K1172" s="93">
        <f t="shared" si="66"/>
        <v>0</v>
      </c>
    </row>
    <row r="1173" spans="1:11" ht="15.75" customHeight="1">
      <c r="A1173" s="1">
        <v>599</v>
      </c>
      <c r="B1173" s="90" t="str">
        <f>IF('proje ve personel bilgileri'!A613&lt;&gt;0,('proje ve personel bilgileri'!A613)," ")</f>
        <v> </v>
      </c>
      <c r="C1173" s="94"/>
      <c r="D1173" s="255"/>
      <c r="E1173" s="255"/>
      <c r="F1173" s="255"/>
      <c r="G1173" s="255"/>
      <c r="H1173" s="255"/>
      <c r="I1173" s="255"/>
      <c r="J1173" s="255"/>
      <c r="K1173" s="93">
        <f t="shared" si="66"/>
        <v>0</v>
      </c>
    </row>
    <row r="1174" spans="1:11" ht="15.75" customHeight="1">
      <c r="A1174" s="2">
        <v>600</v>
      </c>
      <c r="B1174" s="90" t="str">
        <f>IF('proje ve personel bilgileri'!A614&lt;&gt;0,('proje ve personel bilgileri'!A614)," ")</f>
        <v> </v>
      </c>
      <c r="C1174" s="94"/>
      <c r="D1174" s="255"/>
      <c r="E1174" s="255"/>
      <c r="F1174" s="255"/>
      <c r="G1174" s="255"/>
      <c r="H1174" s="255"/>
      <c r="I1174" s="255"/>
      <c r="J1174" s="255"/>
      <c r="K1174" s="93">
        <f t="shared" si="66"/>
        <v>0</v>
      </c>
    </row>
    <row r="1175" spans="1:11" ht="15.75" customHeight="1">
      <c r="A1175" s="1">
        <v>601</v>
      </c>
      <c r="B1175" s="90" t="str">
        <f>IF('proje ve personel bilgileri'!A615&lt;&gt;0,('proje ve personel bilgileri'!A615)," ")</f>
        <v> </v>
      </c>
      <c r="C1175" s="94"/>
      <c r="D1175" s="255"/>
      <c r="E1175" s="255"/>
      <c r="F1175" s="255"/>
      <c r="G1175" s="255"/>
      <c r="H1175" s="255"/>
      <c r="I1175" s="255"/>
      <c r="J1175" s="255"/>
      <c r="K1175" s="93">
        <f t="shared" si="66"/>
        <v>0</v>
      </c>
    </row>
    <row r="1176" spans="1:11" ht="15.75" customHeight="1">
      <c r="A1176" s="2">
        <v>602</v>
      </c>
      <c r="B1176" s="90" t="str">
        <f>IF('proje ve personel bilgileri'!A616&lt;&gt;0,('proje ve personel bilgileri'!A616)," ")</f>
        <v> </v>
      </c>
      <c r="C1176" s="94"/>
      <c r="D1176" s="255"/>
      <c r="E1176" s="255"/>
      <c r="F1176" s="255"/>
      <c r="G1176" s="255"/>
      <c r="H1176" s="255"/>
      <c r="I1176" s="255"/>
      <c r="J1176" s="255"/>
      <c r="K1176" s="93">
        <f t="shared" si="66"/>
        <v>0</v>
      </c>
    </row>
    <row r="1177" spans="1:11" ht="15.75" customHeight="1">
      <c r="A1177" s="1">
        <v>603</v>
      </c>
      <c r="B1177" s="90" t="str">
        <f>IF('proje ve personel bilgileri'!A617&lt;&gt;0,('proje ve personel bilgileri'!A617)," ")</f>
        <v> </v>
      </c>
      <c r="C1177" s="94"/>
      <c r="D1177" s="255"/>
      <c r="E1177" s="255"/>
      <c r="F1177" s="255"/>
      <c r="G1177" s="255"/>
      <c r="H1177" s="255"/>
      <c r="I1177" s="255"/>
      <c r="J1177" s="255"/>
      <c r="K1177" s="93">
        <f t="shared" si="66"/>
        <v>0</v>
      </c>
    </row>
    <row r="1178" spans="1:11" ht="15.75" customHeight="1">
      <c r="A1178" s="2">
        <v>604</v>
      </c>
      <c r="B1178" s="90" t="str">
        <f>IF('proje ve personel bilgileri'!A618&lt;&gt;0,('proje ve personel bilgileri'!A618)," ")</f>
        <v> </v>
      </c>
      <c r="C1178" s="94"/>
      <c r="D1178" s="255"/>
      <c r="E1178" s="255"/>
      <c r="F1178" s="255"/>
      <c r="G1178" s="255"/>
      <c r="H1178" s="255"/>
      <c r="I1178" s="255"/>
      <c r="J1178" s="255"/>
      <c r="K1178" s="93">
        <f t="shared" si="66"/>
        <v>0</v>
      </c>
    </row>
    <row r="1179" spans="1:11" ht="15.75" customHeight="1">
      <c r="A1179" s="1">
        <v>605</v>
      </c>
      <c r="B1179" s="90" t="str">
        <f>IF('proje ve personel bilgileri'!A619&lt;&gt;0,('proje ve personel bilgileri'!A619)," ")</f>
        <v> </v>
      </c>
      <c r="C1179" s="94"/>
      <c r="D1179" s="255"/>
      <c r="E1179" s="255"/>
      <c r="F1179" s="255"/>
      <c r="G1179" s="255"/>
      <c r="H1179" s="255"/>
      <c r="I1179" s="255"/>
      <c r="J1179" s="255"/>
      <c r="K1179" s="93">
        <f t="shared" si="66"/>
        <v>0</v>
      </c>
    </row>
    <row r="1180" spans="1:11" ht="15.75" customHeight="1">
      <c r="A1180" s="2">
        <v>606</v>
      </c>
      <c r="B1180" s="90" t="str">
        <f>IF('proje ve personel bilgileri'!A620&lt;&gt;0,('proje ve personel bilgileri'!A620)," ")</f>
        <v> </v>
      </c>
      <c r="C1180" s="94"/>
      <c r="D1180" s="255"/>
      <c r="E1180" s="255"/>
      <c r="F1180" s="255"/>
      <c r="G1180" s="255"/>
      <c r="H1180" s="255"/>
      <c r="I1180" s="255"/>
      <c r="J1180" s="255"/>
      <c r="K1180" s="93">
        <f t="shared" si="66"/>
        <v>0</v>
      </c>
    </row>
    <row r="1181" spans="1:11" ht="15.75" customHeight="1">
      <c r="A1181" s="1">
        <v>607</v>
      </c>
      <c r="B1181" s="90" t="str">
        <f>IF('proje ve personel bilgileri'!A621&lt;&gt;0,('proje ve personel bilgileri'!A621)," ")</f>
        <v> </v>
      </c>
      <c r="C1181" s="94"/>
      <c r="D1181" s="255"/>
      <c r="E1181" s="255"/>
      <c r="F1181" s="255"/>
      <c r="G1181" s="255"/>
      <c r="H1181" s="255"/>
      <c r="I1181" s="255"/>
      <c r="J1181" s="255"/>
      <c r="K1181" s="93">
        <f t="shared" si="66"/>
        <v>0</v>
      </c>
    </row>
    <row r="1182" spans="1:11" ht="15.75" customHeight="1">
      <c r="A1182" s="2">
        <v>608</v>
      </c>
      <c r="B1182" s="90" t="str">
        <f>IF('proje ve personel bilgileri'!A622&lt;&gt;0,('proje ve personel bilgileri'!A622)," ")</f>
        <v> </v>
      </c>
      <c r="C1182" s="94"/>
      <c r="D1182" s="255"/>
      <c r="E1182" s="255"/>
      <c r="F1182" s="255"/>
      <c r="G1182" s="255"/>
      <c r="H1182" s="255"/>
      <c r="I1182" s="255"/>
      <c r="J1182" s="255"/>
      <c r="K1182" s="93">
        <f t="shared" si="66"/>
        <v>0</v>
      </c>
    </row>
    <row r="1183" spans="1:11" ht="15.75" customHeight="1">
      <c r="A1183" s="1">
        <v>609</v>
      </c>
      <c r="B1183" s="90" t="str">
        <f>IF('proje ve personel bilgileri'!A623&lt;&gt;0,('proje ve personel bilgileri'!A623)," ")</f>
        <v> </v>
      </c>
      <c r="C1183" s="94"/>
      <c r="D1183" s="255"/>
      <c r="E1183" s="255"/>
      <c r="F1183" s="255"/>
      <c r="G1183" s="255"/>
      <c r="H1183" s="255"/>
      <c r="I1183" s="255"/>
      <c r="J1183" s="255"/>
      <c r="K1183" s="93">
        <f t="shared" si="66"/>
        <v>0</v>
      </c>
    </row>
    <row r="1184" spans="1:11" ht="15.75" customHeight="1">
      <c r="A1184" s="2">
        <v>610</v>
      </c>
      <c r="B1184" s="90" t="str">
        <f>IF('proje ve personel bilgileri'!A624&lt;&gt;0,('proje ve personel bilgileri'!A624)," ")</f>
        <v> </v>
      </c>
      <c r="C1184" s="94"/>
      <c r="D1184" s="255"/>
      <c r="E1184" s="255"/>
      <c r="F1184" s="255"/>
      <c r="G1184" s="255"/>
      <c r="H1184" s="255"/>
      <c r="I1184" s="255"/>
      <c r="J1184" s="255"/>
      <c r="K1184" s="93">
        <f t="shared" si="66"/>
        <v>0</v>
      </c>
    </row>
    <row r="1185" spans="1:11" ht="15.75" customHeight="1">
      <c r="A1185" s="1">
        <v>611</v>
      </c>
      <c r="B1185" s="90" t="str">
        <f>IF('proje ve personel bilgileri'!A625&lt;&gt;0,('proje ve personel bilgileri'!A625)," ")</f>
        <v> </v>
      </c>
      <c r="C1185" s="94"/>
      <c r="D1185" s="255"/>
      <c r="E1185" s="255"/>
      <c r="F1185" s="255"/>
      <c r="G1185" s="255"/>
      <c r="H1185" s="255"/>
      <c r="I1185" s="255"/>
      <c r="J1185" s="255"/>
      <c r="K1185" s="93">
        <f t="shared" si="66"/>
        <v>0</v>
      </c>
    </row>
    <row r="1186" spans="1:11" ht="15" customHeight="1">
      <c r="A1186" s="2">
        <v>612</v>
      </c>
      <c r="B1186" s="90" t="str">
        <f>IF('proje ve personel bilgileri'!A626&lt;&gt;0,('proje ve personel bilgileri'!A626)," ")</f>
        <v> </v>
      </c>
      <c r="C1186" s="94"/>
      <c r="D1186" s="255"/>
      <c r="E1186" s="255"/>
      <c r="F1186" s="255"/>
      <c r="G1186" s="255"/>
      <c r="H1186" s="255"/>
      <c r="I1186" s="255"/>
      <c r="J1186" s="255"/>
      <c r="K1186" s="93">
        <f t="shared" si="66"/>
        <v>0</v>
      </c>
    </row>
    <row r="1187" spans="1:11" ht="15.75" customHeight="1">
      <c r="A1187" s="325" t="s">
        <v>63</v>
      </c>
      <c r="B1187" s="326"/>
      <c r="C1187" s="7" t="str">
        <f aca="true" t="shared" si="67" ref="C1187:J1187">IF($K$28&lt;&gt;0,SUM(C1169:C1186)," ")</f>
        <v> </v>
      </c>
      <c r="D1187" s="8" t="str">
        <f t="shared" si="67"/>
        <v> </v>
      </c>
      <c r="E1187" s="8" t="str">
        <f t="shared" si="67"/>
        <v> </v>
      </c>
      <c r="F1187" s="8" t="str">
        <f t="shared" si="67"/>
        <v> </v>
      </c>
      <c r="G1187" s="8" t="str">
        <f t="shared" si="67"/>
        <v> </v>
      </c>
      <c r="H1187" s="8" t="str">
        <f t="shared" si="67"/>
        <v> </v>
      </c>
      <c r="I1187" s="8" t="str">
        <f t="shared" si="67"/>
        <v> </v>
      </c>
      <c r="J1187" s="8" t="str">
        <f t="shared" si="67"/>
        <v> </v>
      </c>
      <c r="K1187" s="9">
        <f>SUM(K1169:K1186)+K1151</f>
        <v>0</v>
      </c>
    </row>
    <row r="1188" ht="15" customHeight="1">
      <c r="A1188" s="259"/>
    </row>
    <row r="1189" spans="1:11" ht="15" customHeight="1">
      <c r="A1189" s="323" t="s">
        <v>64</v>
      </c>
      <c r="B1189" s="323"/>
      <c r="C1189" s="323"/>
      <c r="D1189" s="323"/>
      <c r="E1189" s="323"/>
      <c r="F1189" s="323"/>
      <c r="G1189" s="323"/>
      <c r="H1189" s="323"/>
      <c r="I1189" s="323"/>
      <c r="J1189" s="323"/>
      <c r="K1189" s="323"/>
    </row>
    <row r="1190" ht="15" customHeight="1">
      <c r="A1190" s="49"/>
    </row>
    <row r="1191" ht="15" customHeight="1">
      <c r="A1191" s="257" t="s">
        <v>65</v>
      </c>
    </row>
    <row r="1192" spans="3:5" ht="15" customHeight="1">
      <c r="C1192" s="257" t="s">
        <v>66</v>
      </c>
      <c r="E1192" s="257" t="s">
        <v>67</v>
      </c>
    </row>
    <row r="1193" spans="3:5" ht="15" customHeight="1">
      <c r="C1193" s="257"/>
      <c r="E1193" s="257"/>
    </row>
    <row r="1196" spans="1:11" ht="15.75" customHeight="1">
      <c r="A1196" s="324" t="s">
        <v>49</v>
      </c>
      <c r="B1196" s="324"/>
      <c r="C1196" s="324"/>
      <c r="D1196" s="324"/>
      <c r="E1196" s="324"/>
      <c r="F1196" s="324"/>
      <c r="G1196" s="324"/>
      <c r="H1196" s="324"/>
      <c r="I1196" s="324"/>
      <c r="J1196" s="324"/>
      <c r="K1196" s="324"/>
    </row>
    <row r="1197" spans="1:11" ht="15" customHeight="1">
      <c r="A1197" s="66"/>
      <c r="B1197" s="66"/>
      <c r="C1197" s="66"/>
      <c r="D1197" s="66"/>
      <c r="E1197" s="66"/>
      <c r="F1197" s="73" t="e">
        <f>'proje ve personel bilgileri'!#REF!</f>
        <v>#REF!</v>
      </c>
      <c r="G1197" s="68" t="e">
        <f>IF('proje ve personel bilgileri'!#REF!=1,"/ Haziran ayına aittir.",(IF('proje ve personel bilgileri'!#REF!=2,"/ Aralık ayına aittir.",0)))</f>
        <v>#REF!</v>
      </c>
      <c r="H1197" s="66"/>
      <c r="I1197" s="66"/>
      <c r="J1197" s="66"/>
      <c r="K1197" s="66"/>
    </row>
    <row r="1198" ht="18.75" customHeight="1">
      <c r="K1198" s="4" t="s">
        <v>50</v>
      </c>
    </row>
    <row r="1199" spans="1:11" ht="15.75" customHeight="1">
      <c r="A1199" s="327" t="s">
        <v>2</v>
      </c>
      <c r="B1199" s="328"/>
      <c r="C1199" s="329">
        <f>'proje ve personel bilgileri'!$B$2</f>
        <v>0</v>
      </c>
      <c r="D1199" s="330"/>
      <c r="E1199" s="330"/>
      <c r="F1199" s="330"/>
      <c r="G1199" s="330"/>
      <c r="H1199" s="330"/>
      <c r="I1199" s="330"/>
      <c r="J1199" s="330"/>
      <c r="K1199" s="331"/>
    </row>
    <row r="1200" spans="1:11" ht="15.75" customHeight="1">
      <c r="A1200" s="332" t="s">
        <v>3</v>
      </c>
      <c r="B1200" s="333"/>
      <c r="C1200" s="334">
        <f>'proje ve personel bilgileri'!$B$3</f>
        <v>0</v>
      </c>
      <c r="D1200" s="335"/>
      <c r="E1200" s="335"/>
      <c r="F1200" s="335"/>
      <c r="G1200" s="335"/>
      <c r="H1200" s="335"/>
      <c r="I1200" s="335"/>
      <c r="J1200" s="335"/>
      <c r="K1200" s="336"/>
    </row>
    <row r="1201" spans="1:11" ht="15" customHeight="1">
      <c r="A1201" s="313" t="s">
        <v>51</v>
      </c>
      <c r="B1201" s="313" t="s">
        <v>9</v>
      </c>
      <c r="C1201" s="313" t="s">
        <v>52</v>
      </c>
      <c r="D1201" s="321" t="s">
        <v>53</v>
      </c>
      <c r="E1201" s="314"/>
      <c r="F1201" s="315"/>
      <c r="G1201" s="313" t="s">
        <v>54</v>
      </c>
      <c r="H1201" s="316" t="s">
        <v>55</v>
      </c>
      <c r="I1201" s="316" t="s">
        <v>56</v>
      </c>
      <c r="J1201" s="316" t="s">
        <v>57</v>
      </c>
      <c r="K1201" s="310" t="s">
        <v>58</v>
      </c>
    </row>
    <row r="1202" spans="1:11" ht="15.75" customHeight="1">
      <c r="A1202" s="312"/>
      <c r="B1202" s="312"/>
      <c r="C1202" s="312"/>
      <c r="D1202" s="322"/>
      <c r="E1202" s="319" t="s">
        <v>59</v>
      </c>
      <c r="F1202" s="320"/>
      <c r="G1202" s="312"/>
      <c r="H1202" s="317"/>
      <c r="I1202" s="317"/>
      <c r="J1202" s="317"/>
      <c r="K1202" s="311"/>
    </row>
    <row r="1203" spans="1:11" ht="60.75" customHeight="1">
      <c r="A1203" s="312"/>
      <c r="B1203" s="312"/>
      <c r="C1203" s="312"/>
      <c r="D1203" s="322"/>
      <c r="E1203" s="5" t="s">
        <v>69</v>
      </c>
      <c r="F1203" s="5" t="s">
        <v>61</v>
      </c>
      <c r="G1203" s="312"/>
      <c r="H1203" s="317"/>
      <c r="I1203" s="318"/>
      <c r="J1203" s="318"/>
      <c r="K1203" s="312"/>
    </row>
    <row r="1204" spans="1:11" ht="15.75" customHeight="1">
      <c r="A1204" s="312"/>
      <c r="B1204" s="312"/>
      <c r="C1204" s="312"/>
      <c r="D1204" s="322"/>
      <c r="E1204" s="6" t="s">
        <v>62</v>
      </c>
      <c r="F1204" s="6" t="s">
        <v>62</v>
      </c>
      <c r="G1204" s="253" t="s">
        <v>62</v>
      </c>
      <c r="H1204" s="253" t="s">
        <v>62</v>
      </c>
      <c r="I1204" s="256" t="s">
        <v>62</v>
      </c>
      <c r="J1204" s="6" t="s">
        <v>62</v>
      </c>
      <c r="K1204" s="312"/>
    </row>
    <row r="1205" spans="1:11" ht="15.75" customHeight="1">
      <c r="A1205" s="1">
        <v>613</v>
      </c>
      <c r="B1205" s="90" t="str">
        <f>IF('proje ve personel bilgileri'!A627&lt;&gt;0,('proje ve personel bilgileri'!A627)," ")</f>
        <v> </v>
      </c>
      <c r="C1205" s="91"/>
      <c r="D1205" s="92"/>
      <c r="E1205" s="92"/>
      <c r="F1205" s="92"/>
      <c r="G1205" s="92"/>
      <c r="H1205" s="92"/>
      <c r="I1205" s="92"/>
      <c r="J1205" s="92"/>
      <c r="K1205" s="93">
        <f aca="true" t="shared" si="68" ref="K1205:K1222">IF(D1205&lt;&gt;0,SUM(D1205+E1205+F1205+G1205-H1205-I1205-J1205),0)</f>
        <v>0</v>
      </c>
    </row>
    <row r="1206" spans="1:11" ht="15.75" customHeight="1">
      <c r="A1206" s="2">
        <v>614</v>
      </c>
      <c r="B1206" s="90" t="str">
        <f>IF('proje ve personel bilgileri'!A628&lt;&gt;0,('proje ve personel bilgileri'!A628)," ")</f>
        <v> </v>
      </c>
      <c r="C1206" s="94"/>
      <c r="D1206" s="255"/>
      <c r="E1206" s="255"/>
      <c r="F1206" s="255"/>
      <c r="G1206" s="255"/>
      <c r="H1206" s="255"/>
      <c r="I1206" s="255"/>
      <c r="J1206" s="255"/>
      <c r="K1206" s="93">
        <f t="shared" si="68"/>
        <v>0</v>
      </c>
    </row>
    <row r="1207" spans="1:11" ht="15.75" customHeight="1">
      <c r="A1207" s="1">
        <v>615</v>
      </c>
      <c r="B1207" s="90" t="str">
        <f>IF('proje ve personel bilgileri'!A629&lt;&gt;0,('proje ve personel bilgileri'!A629)," ")</f>
        <v> </v>
      </c>
      <c r="C1207" s="94"/>
      <c r="D1207" s="255"/>
      <c r="E1207" s="255"/>
      <c r="F1207" s="255"/>
      <c r="G1207" s="255"/>
      <c r="H1207" s="255"/>
      <c r="I1207" s="255"/>
      <c r="J1207" s="255"/>
      <c r="K1207" s="93">
        <f t="shared" si="68"/>
        <v>0</v>
      </c>
    </row>
    <row r="1208" spans="1:11" ht="15.75" customHeight="1">
      <c r="A1208" s="2">
        <v>616</v>
      </c>
      <c r="B1208" s="90" t="str">
        <f>IF('proje ve personel bilgileri'!A630&lt;&gt;0,('proje ve personel bilgileri'!A630)," ")</f>
        <v> </v>
      </c>
      <c r="C1208" s="94"/>
      <c r="D1208" s="255"/>
      <c r="E1208" s="255"/>
      <c r="F1208" s="255"/>
      <c r="G1208" s="255"/>
      <c r="H1208" s="255"/>
      <c r="I1208" s="255"/>
      <c r="J1208" s="255"/>
      <c r="K1208" s="93">
        <f t="shared" si="68"/>
        <v>0</v>
      </c>
    </row>
    <row r="1209" spans="1:11" ht="15.75" customHeight="1">
      <c r="A1209" s="1">
        <v>617</v>
      </c>
      <c r="B1209" s="90" t="str">
        <f>IF('proje ve personel bilgileri'!A631&lt;&gt;0,('proje ve personel bilgileri'!A631)," ")</f>
        <v> </v>
      </c>
      <c r="C1209" s="94"/>
      <c r="D1209" s="255"/>
      <c r="E1209" s="255"/>
      <c r="F1209" s="255"/>
      <c r="G1209" s="255"/>
      <c r="H1209" s="255"/>
      <c r="I1209" s="255"/>
      <c r="J1209" s="255"/>
      <c r="K1209" s="93">
        <f t="shared" si="68"/>
        <v>0</v>
      </c>
    </row>
    <row r="1210" spans="1:11" ht="15.75" customHeight="1">
      <c r="A1210" s="2">
        <v>618</v>
      </c>
      <c r="B1210" s="90" t="str">
        <f>IF('proje ve personel bilgileri'!A632&lt;&gt;0,('proje ve personel bilgileri'!A632)," ")</f>
        <v> </v>
      </c>
      <c r="C1210" s="94"/>
      <c r="D1210" s="255"/>
      <c r="E1210" s="255"/>
      <c r="F1210" s="255"/>
      <c r="G1210" s="255"/>
      <c r="H1210" s="255"/>
      <c r="I1210" s="255"/>
      <c r="J1210" s="255"/>
      <c r="K1210" s="93">
        <f t="shared" si="68"/>
        <v>0</v>
      </c>
    </row>
    <row r="1211" spans="1:11" ht="15.75" customHeight="1">
      <c r="A1211" s="1">
        <v>619</v>
      </c>
      <c r="B1211" s="90" t="str">
        <f>IF('proje ve personel bilgileri'!A633&lt;&gt;0,('proje ve personel bilgileri'!A633)," ")</f>
        <v> </v>
      </c>
      <c r="C1211" s="94"/>
      <c r="D1211" s="255"/>
      <c r="E1211" s="255"/>
      <c r="F1211" s="255"/>
      <c r="G1211" s="255"/>
      <c r="H1211" s="255"/>
      <c r="I1211" s="255"/>
      <c r="J1211" s="255"/>
      <c r="K1211" s="93">
        <f t="shared" si="68"/>
        <v>0</v>
      </c>
    </row>
    <row r="1212" spans="1:11" ht="15.75" customHeight="1">
      <c r="A1212" s="2">
        <v>620</v>
      </c>
      <c r="B1212" s="90" t="str">
        <f>IF('proje ve personel bilgileri'!A634&lt;&gt;0,('proje ve personel bilgileri'!A634)," ")</f>
        <v> </v>
      </c>
      <c r="C1212" s="94"/>
      <c r="D1212" s="255"/>
      <c r="E1212" s="255"/>
      <c r="F1212" s="255"/>
      <c r="G1212" s="255"/>
      <c r="H1212" s="255"/>
      <c r="I1212" s="255"/>
      <c r="J1212" s="255"/>
      <c r="K1212" s="93">
        <f t="shared" si="68"/>
        <v>0</v>
      </c>
    </row>
    <row r="1213" spans="1:11" ht="15.75" customHeight="1">
      <c r="A1213" s="1">
        <v>621</v>
      </c>
      <c r="B1213" s="90" t="str">
        <f>IF('proje ve personel bilgileri'!A635&lt;&gt;0,('proje ve personel bilgileri'!A635)," ")</f>
        <v> </v>
      </c>
      <c r="C1213" s="94"/>
      <c r="D1213" s="255"/>
      <c r="E1213" s="255"/>
      <c r="F1213" s="255"/>
      <c r="G1213" s="255"/>
      <c r="H1213" s="255"/>
      <c r="I1213" s="255"/>
      <c r="J1213" s="255"/>
      <c r="K1213" s="93">
        <f t="shared" si="68"/>
        <v>0</v>
      </c>
    </row>
    <row r="1214" spans="1:11" ht="15.75" customHeight="1">
      <c r="A1214" s="2">
        <v>622</v>
      </c>
      <c r="B1214" s="90" t="str">
        <f>IF('proje ve personel bilgileri'!A636&lt;&gt;0,('proje ve personel bilgileri'!A636)," ")</f>
        <v> </v>
      </c>
      <c r="C1214" s="94"/>
      <c r="D1214" s="255"/>
      <c r="E1214" s="255"/>
      <c r="F1214" s="255"/>
      <c r="G1214" s="255"/>
      <c r="H1214" s="255"/>
      <c r="I1214" s="255"/>
      <c r="J1214" s="255"/>
      <c r="K1214" s="93">
        <f t="shared" si="68"/>
        <v>0</v>
      </c>
    </row>
    <row r="1215" spans="1:11" ht="15.75" customHeight="1">
      <c r="A1215" s="1">
        <v>623</v>
      </c>
      <c r="B1215" s="90" t="str">
        <f>IF('proje ve personel bilgileri'!A637&lt;&gt;0,('proje ve personel bilgileri'!A637)," ")</f>
        <v> </v>
      </c>
      <c r="C1215" s="94"/>
      <c r="D1215" s="255"/>
      <c r="E1215" s="255"/>
      <c r="F1215" s="255"/>
      <c r="G1215" s="255"/>
      <c r="H1215" s="255"/>
      <c r="I1215" s="255"/>
      <c r="J1215" s="255"/>
      <c r="K1215" s="93">
        <f t="shared" si="68"/>
        <v>0</v>
      </c>
    </row>
    <row r="1216" spans="1:11" ht="15.75" customHeight="1">
      <c r="A1216" s="2">
        <v>624</v>
      </c>
      <c r="B1216" s="90" t="str">
        <f>IF('proje ve personel bilgileri'!A638&lt;&gt;0,('proje ve personel bilgileri'!A638)," ")</f>
        <v> </v>
      </c>
      <c r="C1216" s="94"/>
      <c r="D1216" s="255"/>
      <c r="E1216" s="255"/>
      <c r="F1216" s="255"/>
      <c r="G1216" s="255"/>
      <c r="H1216" s="255"/>
      <c r="I1216" s="255"/>
      <c r="J1216" s="255"/>
      <c r="K1216" s="93">
        <f t="shared" si="68"/>
        <v>0</v>
      </c>
    </row>
    <row r="1217" spans="1:11" ht="15.75" customHeight="1">
      <c r="A1217" s="1">
        <v>625</v>
      </c>
      <c r="B1217" s="90" t="str">
        <f>IF('proje ve personel bilgileri'!A639&lt;&gt;0,('proje ve personel bilgileri'!A639)," ")</f>
        <v> </v>
      </c>
      <c r="C1217" s="94"/>
      <c r="D1217" s="255"/>
      <c r="E1217" s="255"/>
      <c r="F1217" s="255"/>
      <c r="G1217" s="255"/>
      <c r="H1217" s="255"/>
      <c r="I1217" s="255"/>
      <c r="J1217" s="255"/>
      <c r="K1217" s="93">
        <f t="shared" si="68"/>
        <v>0</v>
      </c>
    </row>
    <row r="1218" spans="1:11" ht="15.75" customHeight="1">
      <c r="A1218" s="2">
        <v>626</v>
      </c>
      <c r="B1218" s="90" t="str">
        <f>IF('proje ve personel bilgileri'!A640&lt;&gt;0,('proje ve personel bilgileri'!A640)," ")</f>
        <v> </v>
      </c>
      <c r="C1218" s="94"/>
      <c r="D1218" s="255"/>
      <c r="E1218" s="255"/>
      <c r="F1218" s="255"/>
      <c r="G1218" s="255"/>
      <c r="H1218" s="255"/>
      <c r="I1218" s="255"/>
      <c r="J1218" s="255"/>
      <c r="K1218" s="93">
        <f t="shared" si="68"/>
        <v>0</v>
      </c>
    </row>
    <row r="1219" spans="1:11" ht="15.75" customHeight="1">
      <c r="A1219" s="1">
        <v>627</v>
      </c>
      <c r="B1219" s="90" t="str">
        <f>IF('proje ve personel bilgileri'!A641&lt;&gt;0,('proje ve personel bilgileri'!A641)," ")</f>
        <v> </v>
      </c>
      <c r="C1219" s="94"/>
      <c r="D1219" s="255"/>
      <c r="E1219" s="255"/>
      <c r="F1219" s="255"/>
      <c r="G1219" s="255"/>
      <c r="H1219" s="255"/>
      <c r="I1219" s="255"/>
      <c r="J1219" s="255"/>
      <c r="K1219" s="93">
        <f t="shared" si="68"/>
        <v>0</v>
      </c>
    </row>
    <row r="1220" spans="1:11" ht="15.75" customHeight="1">
      <c r="A1220" s="2">
        <v>628</v>
      </c>
      <c r="B1220" s="90" t="str">
        <f>IF('proje ve personel bilgileri'!A642&lt;&gt;0,('proje ve personel bilgileri'!A642)," ")</f>
        <v> </v>
      </c>
      <c r="C1220" s="94"/>
      <c r="D1220" s="255"/>
      <c r="E1220" s="255"/>
      <c r="F1220" s="255"/>
      <c r="G1220" s="255"/>
      <c r="H1220" s="255"/>
      <c r="I1220" s="255"/>
      <c r="J1220" s="255"/>
      <c r="K1220" s="93">
        <f t="shared" si="68"/>
        <v>0</v>
      </c>
    </row>
    <row r="1221" spans="1:11" ht="15.75" customHeight="1">
      <c r="A1221" s="1">
        <v>629</v>
      </c>
      <c r="B1221" s="90" t="str">
        <f>IF('proje ve personel bilgileri'!A643&lt;&gt;0,('proje ve personel bilgileri'!A643)," ")</f>
        <v> </v>
      </c>
      <c r="C1221" s="94"/>
      <c r="D1221" s="255"/>
      <c r="E1221" s="255"/>
      <c r="F1221" s="255"/>
      <c r="G1221" s="255"/>
      <c r="H1221" s="255"/>
      <c r="I1221" s="255"/>
      <c r="J1221" s="255"/>
      <c r="K1221" s="93">
        <f t="shared" si="68"/>
        <v>0</v>
      </c>
    </row>
    <row r="1222" spans="1:11" ht="15" customHeight="1">
      <c r="A1222" s="2">
        <v>630</v>
      </c>
      <c r="B1222" s="90" t="str">
        <f>IF('proje ve personel bilgileri'!A644&lt;&gt;0,('proje ve personel bilgileri'!A644)," ")</f>
        <v> </v>
      </c>
      <c r="C1222" s="94"/>
      <c r="D1222" s="255"/>
      <c r="E1222" s="255"/>
      <c r="F1222" s="255"/>
      <c r="G1222" s="255"/>
      <c r="H1222" s="255"/>
      <c r="I1222" s="255"/>
      <c r="J1222" s="255"/>
      <c r="K1222" s="93">
        <f t="shared" si="68"/>
        <v>0</v>
      </c>
    </row>
    <row r="1223" spans="1:11" ht="15.75" customHeight="1">
      <c r="A1223" s="325" t="s">
        <v>63</v>
      </c>
      <c r="B1223" s="326"/>
      <c r="C1223" s="7" t="str">
        <f aca="true" t="shared" si="69" ref="C1223:J1223">IF($K$28&lt;&gt;0,SUM(C1205:C1222)," ")</f>
        <v> </v>
      </c>
      <c r="D1223" s="8" t="str">
        <f t="shared" si="69"/>
        <v> </v>
      </c>
      <c r="E1223" s="8" t="str">
        <f t="shared" si="69"/>
        <v> </v>
      </c>
      <c r="F1223" s="8" t="str">
        <f t="shared" si="69"/>
        <v> </v>
      </c>
      <c r="G1223" s="8" t="str">
        <f t="shared" si="69"/>
        <v> </v>
      </c>
      <c r="H1223" s="8" t="str">
        <f t="shared" si="69"/>
        <v> </v>
      </c>
      <c r="I1223" s="8" t="str">
        <f t="shared" si="69"/>
        <v> </v>
      </c>
      <c r="J1223" s="8" t="str">
        <f t="shared" si="69"/>
        <v> </v>
      </c>
      <c r="K1223" s="9">
        <f>SUM(K1205:K1222)+K1187</f>
        <v>0</v>
      </c>
    </row>
    <row r="1224" ht="15" customHeight="1">
      <c r="A1224" s="259"/>
    </row>
    <row r="1225" spans="1:11" ht="15" customHeight="1">
      <c r="A1225" s="323" t="s">
        <v>64</v>
      </c>
      <c r="B1225" s="323"/>
      <c r="C1225" s="323"/>
      <c r="D1225" s="323"/>
      <c r="E1225" s="323"/>
      <c r="F1225" s="323"/>
      <c r="G1225" s="323"/>
      <c r="H1225" s="323"/>
      <c r="I1225" s="323"/>
      <c r="J1225" s="323"/>
      <c r="K1225" s="323"/>
    </row>
    <row r="1226" ht="15" customHeight="1">
      <c r="A1226" s="49"/>
    </row>
    <row r="1227" ht="15" customHeight="1">
      <c r="A1227" s="257" t="s">
        <v>65</v>
      </c>
    </row>
    <row r="1228" spans="3:5" ht="15" customHeight="1">
      <c r="C1228" s="257" t="s">
        <v>66</v>
      </c>
      <c r="E1228" s="257" t="s">
        <v>67</v>
      </c>
    </row>
    <row r="1232" spans="1:11" ht="15.75" customHeight="1">
      <c r="A1232" s="324" t="s">
        <v>49</v>
      </c>
      <c r="B1232" s="324"/>
      <c r="C1232" s="324"/>
      <c r="D1232" s="324"/>
      <c r="E1232" s="324"/>
      <c r="F1232" s="324"/>
      <c r="G1232" s="324"/>
      <c r="H1232" s="324"/>
      <c r="I1232" s="324"/>
      <c r="J1232" s="324"/>
      <c r="K1232" s="324"/>
    </row>
    <row r="1233" spans="1:11" ht="15" customHeight="1">
      <c r="A1233" s="66"/>
      <c r="B1233" s="66"/>
      <c r="C1233" s="66"/>
      <c r="D1233" s="66"/>
      <c r="E1233" s="66"/>
      <c r="F1233" s="73" t="e">
        <f>'proje ve personel bilgileri'!#REF!</f>
        <v>#REF!</v>
      </c>
      <c r="G1233" s="68" t="e">
        <f>IF('proje ve personel bilgileri'!#REF!=1,"/ Haziran ayına aittir.",(IF('proje ve personel bilgileri'!#REF!=2,"/ Aralık ayına aittir.",0)))</f>
        <v>#REF!</v>
      </c>
      <c r="H1233" s="66"/>
      <c r="I1233" s="66"/>
      <c r="J1233" s="66"/>
      <c r="K1233" s="66"/>
    </row>
    <row r="1234" ht="18.75" customHeight="1">
      <c r="K1234" s="4" t="s">
        <v>50</v>
      </c>
    </row>
    <row r="1235" spans="1:11" ht="15.75" customHeight="1">
      <c r="A1235" s="327" t="s">
        <v>2</v>
      </c>
      <c r="B1235" s="328"/>
      <c r="C1235" s="329">
        <f>'proje ve personel bilgileri'!$B$2</f>
        <v>0</v>
      </c>
      <c r="D1235" s="330"/>
      <c r="E1235" s="330"/>
      <c r="F1235" s="330"/>
      <c r="G1235" s="330"/>
      <c r="H1235" s="330"/>
      <c r="I1235" s="330"/>
      <c r="J1235" s="330"/>
      <c r="K1235" s="331"/>
    </row>
    <row r="1236" spans="1:11" ht="15.75" customHeight="1">
      <c r="A1236" s="332" t="s">
        <v>3</v>
      </c>
      <c r="B1236" s="333"/>
      <c r="C1236" s="334">
        <f>'proje ve personel bilgileri'!$B$3</f>
        <v>0</v>
      </c>
      <c r="D1236" s="335"/>
      <c r="E1236" s="335"/>
      <c r="F1236" s="335"/>
      <c r="G1236" s="335"/>
      <c r="H1236" s="335"/>
      <c r="I1236" s="335"/>
      <c r="J1236" s="335"/>
      <c r="K1236" s="336"/>
    </row>
    <row r="1237" spans="1:11" ht="15" customHeight="1">
      <c r="A1237" s="313" t="s">
        <v>51</v>
      </c>
      <c r="B1237" s="313" t="s">
        <v>9</v>
      </c>
      <c r="C1237" s="313" t="s">
        <v>52</v>
      </c>
      <c r="D1237" s="321" t="s">
        <v>53</v>
      </c>
      <c r="E1237" s="314"/>
      <c r="F1237" s="315"/>
      <c r="G1237" s="313" t="s">
        <v>54</v>
      </c>
      <c r="H1237" s="316" t="s">
        <v>55</v>
      </c>
      <c r="I1237" s="316" t="s">
        <v>56</v>
      </c>
      <c r="J1237" s="316" t="s">
        <v>57</v>
      </c>
      <c r="K1237" s="310" t="s">
        <v>58</v>
      </c>
    </row>
    <row r="1238" spans="1:11" ht="15.75" customHeight="1">
      <c r="A1238" s="312"/>
      <c r="B1238" s="312"/>
      <c r="C1238" s="312"/>
      <c r="D1238" s="322"/>
      <c r="E1238" s="319" t="s">
        <v>59</v>
      </c>
      <c r="F1238" s="320"/>
      <c r="G1238" s="312"/>
      <c r="H1238" s="317"/>
      <c r="I1238" s="317"/>
      <c r="J1238" s="317"/>
      <c r="K1238" s="311"/>
    </row>
    <row r="1239" spans="1:11" ht="60.75" customHeight="1">
      <c r="A1239" s="312"/>
      <c r="B1239" s="312"/>
      <c r="C1239" s="312"/>
      <c r="D1239" s="322"/>
      <c r="E1239" s="5" t="s">
        <v>69</v>
      </c>
      <c r="F1239" s="5" t="s">
        <v>61</v>
      </c>
      <c r="G1239" s="312"/>
      <c r="H1239" s="317"/>
      <c r="I1239" s="318"/>
      <c r="J1239" s="318"/>
      <c r="K1239" s="312"/>
    </row>
    <row r="1240" spans="1:11" ht="15.75" customHeight="1">
      <c r="A1240" s="312"/>
      <c r="B1240" s="312"/>
      <c r="C1240" s="312"/>
      <c r="D1240" s="322"/>
      <c r="E1240" s="6" t="s">
        <v>62</v>
      </c>
      <c r="F1240" s="6" t="s">
        <v>62</v>
      </c>
      <c r="G1240" s="253" t="s">
        <v>62</v>
      </c>
      <c r="H1240" s="253" t="s">
        <v>62</v>
      </c>
      <c r="I1240" s="256" t="s">
        <v>62</v>
      </c>
      <c r="J1240" s="6" t="s">
        <v>62</v>
      </c>
      <c r="K1240" s="312"/>
    </row>
    <row r="1241" spans="1:11" ht="15.75" customHeight="1">
      <c r="A1241" s="1">
        <v>631</v>
      </c>
      <c r="B1241" s="90" t="str">
        <f>IF('proje ve personel bilgileri'!A645&lt;&gt;0,('proje ve personel bilgileri'!A645)," ")</f>
        <v> </v>
      </c>
      <c r="C1241" s="91"/>
      <c r="D1241" s="92"/>
      <c r="E1241" s="92"/>
      <c r="F1241" s="92"/>
      <c r="G1241" s="92"/>
      <c r="H1241" s="92"/>
      <c r="I1241" s="92"/>
      <c r="J1241" s="92"/>
      <c r="K1241" s="93">
        <f aca="true" t="shared" si="70" ref="K1241:K1258">IF(D1241&lt;&gt;0,SUM(D1241+E1241+F1241+G1241-H1241-I1241-J1241),0)</f>
        <v>0</v>
      </c>
    </row>
    <row r="1242" spans="1:11" ht="15.75" customHeight="1">
      <c r="A1242" s="2">
        <v>632</v>
      </c>
      <c r="B1242" s="90" t="str">
        <f>IF('proje ve personel bilgileri'!A646&lt;&gt;0,('proje ve personel bilgileri'!A646)," ")</f>
        <v> </v>
      </c>
      <c r="C1242" s="94"/>
      <c r="D1242" s="255"/>
      <c r="E1242" s="255"/>
      <c r="F1242" s="255"/>
      <c r="G1242" s="255"/>
      <c r="H1242" s="255"/>
      <c r="I1242" s="255"/>
      <c r="J1242" s="255"/>
      <c r="K1242" s="93">
        <f t="shared" si="70"/>
        <v>0</v>
      </c>
    </row>
    <row r="1243" spans="1:11" ht="15.75" customHeight="1">
      <c r="A1243" s="1">
        <v>633</v>
      </c>
      <c r="B1243" s="90" t="str">
        <f>IF('proje ve personel bilgileri'!A647&lt;&gt;0,('proje ve personel bilgileri'!A647)," ")</f>
        <v> </v>
      </c>
      <c r="C1243" s="94"/>
      <c r="D1243" s="255"/>
      <c r="E1243" s="255"/>
      <c r="F1243" s="255"/>
      <c r="G1243" s="255"/>
      <c r="H1243" s="255"/>
      <c r="I1243" s="255"/>
      <c r="J1243" s="255"/>
      <c r="K1243" s="93">
        <f t="shared" si="70"/>
        <v>0</v>
      </c>
    </row>
    <row r="1244" spans="1:11" ht="15.75" customHeight="1">
      <c r="A1244" s="2">
        <v>634</v>
      </c>
      <c r="B1244" s="90" t="str">
        <f>IF('proje ve personel bilgileri'!A648&lt;&gt;0,('proje ve personel bilgileri'!A648)," ")</f>
        <v> </v>
      </c>
      <c r="C1244" s="94"/>
      <c r="D1244" s="255"/>
      <c r="E1244" s="255"/>
      <c r="F1244" s="255"/>
      <c r="G1244" s="255"/>
      <c r="H1244" s="255"/>
      <c r="I1244" s="255"/>
      <c r="J1244" s="255"/>
      <c r="K1244" s="93">
        <f t="shared" si="70"/>
        <v>0</v>
      </c>
    </row>
    <row r="1245" spans="1:11" ht="15.75" customHeight="1">
      <c r="A1245" s="1">
        <v>635</v>
      </c>
      <c r="B1245" s="90" t="str">
        <f>IF('proje ve personel bilgileri'!A649&lt;&gt;0,('proje ve personel bilgileri'!A649)," ")</f>
        <v> </v>
      </c>
      <c r="C1245" s="94"/>
      <c r="D1245" s="255"/>
      <c r="E1245" s="255"/>
      <c r="F1245" s="255"/>
      <c r="G1245" s="255"/>
      <c r="H1245" s="255"/>
      <c r="I1245" s="255"/>
      <c r="J1245" s="255"/>
      <c r="K1245" s="93">
        <f t="shared" si="70"/>
        <v>0</v>
      </c>
    </row>
    <row r="1246" spans="1:11" ht="15.75" customHeight="1">
      <c r="A1246" s="2">
        <v>636</v>
      </c>
      <c r="B1246" s="90" t="str">
        <f>IF('proje ve personel bilgileri'!A650&lt;&gt;0,('proje ve personel bilgileri'!A650)," ")</f>
        <v> </v>
      </c>
      <c r="C1246" s="94"/>
      <c r="D1246" s="255"/>
      <c r="E1246" s="255"/>
      <c r="F1246" s="255"/>
      <c r="G1246" s="255"/>
      <c r="H1246" s="255"/>
      <c r="I1246" s="255"/>
      <c r="J1246" s="255"/>
      <c r="K1246" s="93">
        <f t="shared" si="70"/>
        <v>0</v>
      </c>
    </row>
    <row r="1247" spans="1:11" ht="15.75" customHeight="1">
      <c r="A1247" s="1">
        <v>637</v>
      </c>
      <c r="B1247" s="90" t="str">
        <f>IF('proje ve personel bilgileri'!A651&lt;&gt;0,('proje ve personel bilgileri'!A651)," ")</f>
        <v> </v>
      </c>
      <c r="C1247" s="94"/>
      <c r="D1247" s="255"/>
      <c r="E1247" s="255"/>
      <c r="F1247" s="255"/>
      <c r="G1247" s="255"/>
      <c r="H1247" s="255"/>
      <c r="I1247" s="255"/>
      <c r="J1247" s="255"/>
      <c r="K1247" s="93">
        <f t="shared" si="70"/>
        <v>0</v>
      </c>
    </row>
    <row r="1248" spans="1:11" ht="15.75" customHeight="1">
      <c r="A1248" s="2">
        <v>638</v>
      </c>
      <c r="B1248" s="90" t="str">
        <f>IF('proje ve personel bilgileri'!A652&lt;&gt;0,('proje ve personel bilgileri'!A652)," ")</f>
        <v> </v>
      </c>
      <c r="C1248" s="94"/>
      <c r="D1248" s="255"/>
      <c r="E1248" s="255"/>
      <c r="F1248" s="255"/>
      <c r="G1248" s="255"/>
      <c r="H1248" s="255"/>
      <c r="I1248" s="255"/>
      <c r="J1248" s="255"/>
      <c r="K1248" s="93">
        <f t="shared" si="70"/>
        <v>0</v>
      </c>
    </row>
    <row r="1249" spans="1:11" ht="15.75" customHeight="1">
      <c r="A1249" s="1">
        <v>639</v>
      </c>
      <c r="B1249" s="90" t="str">
        <f>IF('proje ve personel bilgileri'!A653&lt;&gt;0,('proje ve personel bilgileri'!A653)," ")</f>
        <v> </v>
      </c>
      <c r="C1249" s="94"/>
      <c r="D1249" s="255"/>
      <c r="E1249" s="255"/>
      <c r="F1249" s="255"/>
      <c r="G1249" s="255"/>
      <c r="H1249" s="255"/>
      <c r="I1249" s="255"/>
      <c r="J1249" s="255"/>
      <c r="K1249" s="93">
        <f t="shared" si="70"/>
        <v>0</v>
      </c>
    </row>
    <row r="1250" spans="1:11" ht="15.75" customHeight="1">
      <c r="A1250" s="2">
        <v>640</v>
      </c>
      <c r="B1250" s="90" t="str">
        <f>IF('proje ve personel bilgileri'!A654&lt;&gt;0,('proje ve personel bilgileri'!A654)," ")</f>
        <v> </v>
      </c>
      <c r="C1250" s="94"/>
      <c r="D1250" s="255"/>
      <c r="E1250" s="255"/>
      <c r="F1250" s="255"/>
      <c r="G1250" s="255"/>
      <c r="H1250" s="255"/>
      <c r="I1250" s="255"/>
      <c r="J1250" s="255"/>
      <c r="K1250" s="93">
        <f t="shared" si="70"/>
        <v>0</v>
      </c>
    </row>
    <row r="1251" spans="1:11" ht="15.75" customHeight="1">
      <c r="A1251" s="1">
        <v>641</v>
      </c>
      <c r="B1251" s="90" t="str">
        <f>IF('proje ve personel bilgileri'!A655&lt;&gt;0,('proje ve personel bilgileri'!A655)," ")</f>
        <v> </v>
      </c>
      <c r="C1251" s="94"/>
      <c r="D1251" s="255"/>
      <c r="E1251" s="255"/>
      <c r="F1251" s="255"/>
      <c r="G1251" s="255"/>
      <c r="H1251" s="255"/>
      <c r="I1251" s="255"/>
      <c r="J1251" s="255"/>
      <c r="K1251" s="93">
        <f t="shared" si="70"/>
        <v>0</v>
      </c>
    </row>
    <row r="1252" spans="1:11" ht="15.75" customHeight="1">
      <c r="A1252" s="2">
        <v>642</v>
      </c>
      <c r="B1252" s="90" t="str">
        <f>IF('proje ve personel bilgileri'!A656&lt;&gt;0,('proje ve personel bilgileri'!A656)," ")</f>
        <v> </v>
      </c>
      <c r="C1252" s="94"/>
      <c r="D1252" s="255"/>
      <c r="E1252" s="255"/>
      <c r="F1252" s="255"/>
      <c r="G1252" s="255"/>
      <c r="H1252" s="255"/>
      <c r="I1252" s="255"/>
      <c r="J1252" s="255"/>
      <c r="K1252" s="93">
        <f t="shared" si="70"/>
        <v>0</v>
      </c>
    </row>
    <row r="1253" spans="1:11" ht="15.75" customHeight="1">
      <c r="A1253" s="1">
        <v>643</v>
      </c>
      <c r="B1253" s="90" t="str">
        <f>IF('proje ve personel bilgileri'!A657&lt;&gt;0,('proje ve personel bilgileri'!A657)," ")</f>
        <v> </v>
      </c>
      <c r="C1253" s="94"/>
      <c r="D1253" s="255"/>
      <c r="E1253" s="255"/>
      <c r="F1253" s="255"/>
      <c r="G1253" s="255"/>
      <c r="H1253" s="255"/>
      <c r="I1253" s="255"/>
      <c r="J1253" s="255"/>
      <c r="K1253" s="93">
        <f t="shared" si="70"/>
        <v>0</v>
      </c>
    </row>
    <row r="1254" spans="1:11" ht="15.75" customHeight="1">
      <c r="A1254" s="2">
        <v>644</v>
      </c>
      <c r="B1254" s="90" t="str">
        <f>IF('proje ve personel bilgileri'!A658&lt;&gt;0,('proje ve personel bilgileri'!A658)," ")</f>
        <v> </v>
      </c>
      <c r="C1254" s="94"/>
      <c r="D1254" s="255"/>
      <c r="E1254" s="255"/>
      <c r="F1254" s="255"/>
      <c r="G1254" s="255"/>
      <c r="H1254" s="255"/>
      <c r="I1254" s="255"/>
      <c r="J1254" s="255"/>
      <c r="K1254" s="93">
        <f t="shared" si="70"/>
        <v>0</v>
      </c>
    </row>
    <row r="1255" spans="1:11" ht="15.75" customHeight="1">
      <c r="A1255" s="1">
        <v>645</v>
      </c>
      <c r="B1255" s="90" t="str">
        <f>IF('proje ve personel bilgileri'!A659&lt;&gt;0,('proje ve personel bilgileri'!A659)," ")</f>
        <v> </v>
      </c>
      <c r="C1255" s="94"/>
      <c r="D1255" s="255"/>
      <c r="E1255" s="255"/>
      <c r="F1255" s="255"/>
      <c r="G1255" s="255"/>
      <c r="H1255" s="255"/>
      <c r="I1255" s="255"/>
      <c r="J1255" s="255"/>
      <c r="K1255" s="93">
        <f t="shared" si="70"/>
        <v>0</v>
      </c>
    </row>
    <row r="1256" spans="1:11" ht="15.75" customHeight="1">
      <c r="A1256" s="2">
        <v>646</v>
      </c>
      <c r="B1256" s="90" t="str">
        <f>IF('proje ve personel bilgileri'!A660&lt;&gt;0,('proje ve personel bilgileri'!A660)," ")</f>
        <v> </v>
      </c>
      <c r="C1256" s="94"/>
      <c r="D1256" s="255"/>
      <c r="E1256" s="255"/>
      <c r="F1256" s="255"/>
      <c r="G1256" s="255"/>
      <c r="H1256" s="255"/>
      <c r="I1256" s="255"/>
      <c r="J1256" s="255"/>
      <c r="K1256" s="93">
        <f t="shared" si="70"/>
        <v>0</v>
      </c>
    </row>
    <row r="1257" spans="1:11" ht="15.75" customHeight="1">
      <c r="A1257" s="1">
        <v>647</v>
      </c>
      <c r="B1257" s="90" t="str">
        <f>IF('proje ve personel bilgileri'!A661&lt;&gt;0,('proje ve personel bilgileri'!A661)," ")</f>
        <v> </v>
      </c>
      <c r="C1257" s="94"/>
      <c r="D1257" s="255"/>
      <c r="E1257" s="255"/>
      <c r="F1257" s="255"/>
      <c r="G1257" s="255"/>
      <c r="H1257" s="255"/>
      <c r="I1257" s="255"/>
      <c r="J1257" s="255"/>
      <c r="K1257" s="93">
        <f t="shared" si="70"/>
        <v>0</v>
      </c>
    </row>
    <row r="1258" spans="1:11" ht="15" customHeight="1">
      <c r="A1258" s="2">
        <v>648</v>
      </c>
      <c r="B1258" s="90" t="str">
        <f>IF('proje ve personel bilgileri'!A662&lt;&gt;0,('proje ve personel bilgileri'!A662)," ")</f>
        <v> </v>
      </c>
      <c r="C1258" s="94"/>
      <c r="D1258" s="255"/>
      <c r="E1258" s="255"/>
      <c r="F1258" s="255"/>
      <c r="G1258" s="255"/>
      <c r="H1258" s="255"/>
      <c r="I1258" s="255"/>
      <c r="J1258" s="255"/>
      <c r="K1258" s="93">
        <f t="shared" si="70"/>
        <v>0</v>
      </c>
    </row>
    <row r="1259" spans="1:11" ht="15.75" customHeight="1">
      <c r="A1259" s="325" t="s">
        <v>63</v>
      </c>
      <c r="B1259" s="326"/>
      <c r="C1259" s="7" t="str">
        <f aca="true" t="shared" si="71" ref="C1259:J1259">IF($K$28&lt;&gt;0,SUM(C1241:C1258)," ")</f>
        <v> </v>
      </c>
      <c r="D1259" s="8" t="str">
        <f t="shared" si="71"/>
        <v> </v>
      </c>
      <c r="E1259" s="8" t="str">
        <f t="shared" si="71"/>
        <v> </v>
      </c>
      <c r="F1259" s="8" t="str">
        <f t="shared" si="71"/>
        <v> </v>
      </c>
      <c r="G1259" s="8" t="str">
        <f t="shared" si="71"/>
        <v> </v>
      </c>
      <c r="H1259" s="8" t="str">
        <f t="shared" si="71"/>
        <v> </v>
      </c>
      <c r="I1259" s="8" t="str">
        <f t="shared" si="71"/>
        <v> </v>
      </c>
      <c r="J1259" s="8" t="str">
        <f t="shared" si="71"/>
        <v> </v>
      </c>
      <c r="K1259" s="9">
        <f>SUM(K1241:K1258)+K1223</f>
        <v>0</v>
      </c>
    </row>
    <row r="1260" ht="15" customHeight="1">
      <c r="A1260" s="259"/>
    </row>
    <row r="1261" spans="1:11" ht="15" customHeight="1">
      <c r="A1261" s="323" t="s">
        <v>64</v>
      </c>
      <c r="B1261" s="323"/>
      <c r="C1261" s="323"/>
      <c r="D1261" s="323"/>
      <c r="E1261" s="323"/>
      <c r="F1261" s="323"/>
      <c r="G1261" s="323"/>
      <c r="H1261" s="323"/>
      <c r="I1261" s="323"/>
      <c r="J1261" s="323"/>
      <c r="K1261" s="323"/>
    </row>
    <row r="1262" ht="15" customHeight="1">
      <c r="A1262" s="49"/>
    </row>
    <row r="1263" ht="15" customHeight="1">
      <c r="A1263" s="257" t="s">
        <v>65</v>
      </c>
    </row>
    <row r="1264" spans="3:5" ht="15" customHeight="1">
      <c r="C1264" s="257" t="s">
        <v>66</v>
      </c>
      <c r="E1264" s="257" t="s">
        <v>67</v>
      </c>
    </row>
    <row r="1268" spans="1:11" ht="15.75" customHeight="1">
      <c r="A1268" s="324" t="s">
        <v>49</v>
      </c>
      <c r="B1268" s="324"/>
      <c r="C1268" s="324"/>
      <c r="D1268" s="324"/>
      <c r="E1268" s="324"/>
      <c r="F1268" s="324"/>
      <c r="G1268" s="324"/>
      <c r="H1268" s="324"/>
      <c r="I1268" s="324"/>
      <c r="J1268" s="324"/>
      <c r="K1268" s="324"/>
    </row>
    <row r="1269" spans="1:11" ht="15" customHeight="1">
      <c r="A1269" s="66"/>
      <c r="B1269" s="66"/>
      <c r="C1269" s="66"/>
      <c r="D1269" s="66"/>
      <c r="E1269" s="66"/>
      <c r="F1269" s="73" t="e">
        <f>'proje ve personel bilgileri'!#REF!</f>
        <v>#REF!</v>
      </c>
      <c r="G1269" s="68" t="e">
        <f>IF('proje ve personel bilgileri'!#REF!=1,"/ Haziran ayına aittir.",(IF('proje ve personel bilgileri'!#REF!=2,"/ Aralık ayına aittir.",0)))</f>
        <v>#REF!</v>
      </c>
      <c r="H1269" s="66"/>
      <c r="I1269" s="66"/>
      <c r="J1269" s="66"/>
      <c r="K1269" s="66"/>
    </row>
    <row r="1270" ht="18.75" customHeight="1">
      <c r="K1270" s="4" t="s">
        <v>50</v>
      </c>
    </row>
    <row r="1271" spans="1:11" ht="15.75" customHeight="1">
      <c r="A1271" s="327" t="s">
        <v>2</v>
      </c>
      <c r="B1271" s="328"/>
      <c r="C1271" s="329">
        <f>'proje ve personel bilgileri'!$B$2</f>
        <v>0</v>
      </c>
      <c r="D1271" s="330"/>
      <c r="E1271" s="330"/>
      <c r="F1271" s="330"/>
      <c r="G1271" s="330"/>
      <c r="H1271" s="330"/>
      <c r="I1271" s="330"/>
      <c r="J1271" s="330"/>
      <c r="K1271" s="331"/>
    </row>
    <row r="1272" spans="1:11" ht="15.75" customHeight="1">
      <c r="A1272" s="332" t="s">
        <v>3</v>
      </c>
      <c r="B1272" s="333"/>
      <c r="C1272" s="334">
        <f>'proje ve personel bilgileri'!$B$3</f>
        <v>0</v>
      </c>
      <c r="D1272" s="335"/>
      <c r="E1272" s="335"/>
      <c r="F1272" s="335"/>
      <c r="G1272" s="335"/>
      <c r="H1272" s="335"/>
      <c r="I1272" s="335"/>
      <c r="J1272" s="335"/>
      <c r="K1272" s="336"/>
    </row>
    <row r="1273" spans="1:11" ht="15" customHeight="1">
      <c r="A1273" s="313" t="s">
        <v>51</v>
      </c>
      <c r="B1273" s="313" t="s">
        <v>9</v>
      </c>
      <c r="C1273" s="313" t="s">
        <v>52</v>
      </c>
      <c r="D1273" s="321" t="s">
        <v>53</v>
      </c>
      <c r="E1273" s="314"/>
      <c r="F1273" s="315"/>
      <c r="G1273" s="313" t="s">
        <v>54</v>
      </c>
      <c r="H1273" s="316" t="s">
        <v>55</v>
      </c>
      <c r="I1273" s="316" t="s">
        <v>56</v>
      </c>
      <c r="J1273" s="316" t="s">
        <v>57</v>
      </c>
      <c r="K1273" s="310" t="s">
        <v>58</v>
      </c>
    </row>
    <row r="1274" spans="1:11" ht="15.75" customHeight="1">
      <c r="A1274" s="312"/>
      <c r="B1274" s="312"/>
      <c r="C1274" s="312"/>
      <c r="D1274" s="322"/>
      <c r="E1274" s="319" t="s">
        <v>59</v>
      </c>
      <c r="F1274" s="320"/>
      <c r="G1274" s="312"/>
      <c r="H1274" s="317"/>
      <c r="I1274" s="317"/>
      <c r="J1274" s="317"/>
      <c r="K1274" s="311"/>
    </row>
    <row r="1275" spans="1:11" ht="60.75" customHeight="1">
      <c r="A1275" s="312"/>
      <c r="B1275" s="312"/>
      <c r="C1275" s="312"/>
      <c r="D1275" s="322"/>
      <c r="E1275" s="5" t="s">
        <v>69</v>
      </c>
      <c r="F1275" s="5" t="s">
        <v>61</v>
      </c>
      <c r="G1275" s="312"/>
      <c r="H1275" s="317"/>
      <c r="I1275" s="318"/>
      <c r="J1275" s="318"/>
      <c r="K1275" s="312"/>
    </row>
    <row r="1276" spans="1:11" ht="15.75" customHeight="1">
      <c r="A1276" s="312"/>
      <c r="B1276" s="312"/>
      <c r="C1276" s="312"/>
      <c r="D1276" s="322"/>
      <c r="E1276" s="6" t="s">
        <v>62</v>
      </c>
      <c r="F1276" s="6" t="s">
        <v>62</v>
      </c>
      <c r="G1276" s="253" t="s">
        <v>62</v>
      </c>
      <c r="H1276" s="253" t="s">
        <v>62</v>
      </c>
      <c r="I1276" s="256" t="s">
        <v>62</v>
      </c>
      <c r="J1276" s="6" t="s">
        <v>62</v>
      </c>
      <c r="K1276" s="312"/>
    </row>
    <row r="1277" spans="1:11" ht="15.75" customHeight="1">
      <c r="A1277" s="1">
        <v>649</v>
      </c>
      <c r="B1277" s="90" t="str">
        <f>IF('proje ve personel bilgileri'!A663&lt;&gt;0,('proje ve personel bilgileri'!A663)," ")</f>
        <v> </v>
      </c>
      <c r="C1277" s="91"/>
      <c r="D1277" s="92"/>
      <c r="E1277" s="92"/>
      <c r="F1277" s="92"/>
      <c r="G1277" s="92"/>
      <c r="H1277" s="92"/>
      <c r="I1277" s="92"/>
      <c r="J1277" s="92"/>
      <c r="K1277" s="93">
        <f aca="true" t="shared" si="72" ref="K1277:K1294">IF(D1277&lt;&gt;0,SUM(D1277+E1277+F1277+G1277-H1277-I1277-J1277),0)</f>
        <v>0</v>
      </c>
    </row>
    <row r="1278" spans="1:11" ht="15.75" customHeight="1">
      <c r="A1278" s="2">
        <v>650</v>
      </c>
      <c r="B1278" s="90" t="str">
        <f>IF('proje ve personel bilgileri'!A664&lt;&gt;0,('proje ve personel bilgileri'!A664)," ")</f>
        <v> </v>
      </c>
      <c r="C1278" s="94"/>
      <c r="D1278" s="255"/>
      <c r="E1278" s="255"/>
      <c r="F1278" s="255"/>
      <c r="G1278" s="255"/>
      <c r="H1278" s="255"/>
      <c r="I1278" s="255"/>
      <c r="J1278" s="255"/>
      <c r="K1278" s="93">
        <f t="shared" si="72"/>
        <v>0</v>
      </c>
    </row>
    <row r="1279" spans="1:11" ht="15.75" customHeight="1">
      <c r="A1279" s="1">
        <v>651</v>
      </c>
      <c r="B1279" s="90" t="str">
        <f>IF('proje ve personel bilgileri'!A665&lt;&gt;0,('proje ve personel bilgileri'!A665)," ")</f>
        <v> </v>
      </c>
      <c r="C1279" s="94"/>
      <c r="D1279" s="255"/>
      <c r="E1279" s="255"/>
      <c r="F1279" s="255"/>
      <c r="G1279" s="255"/>
      <c r="H1279" s="255"/>
      <c r="I1279" s="255"/>
      <c r="J1279" s="255"/>
      <c r="K1279" s="93">
        <f t="shared" si="72"/>
        <v>0</v>
      </c>
    </row>
    <row r="1280" spans="1:11" ht="15.75" customHeight="1">
      <c r="A1280" s="2">
        <v>652</v>
      </c>
      <c r="B1280" s="90" t="str">
        <f>IF('proje ve personel bilgileri'!A666&lt;&gt;0,('proje ve personel bilgileri'!A666)," ")</f>
        <v> </v>
      </c>
      <c r="C1280" s="94"/>
      <c r="D1280" s="255"/>
      <c r="E1280" s="255"/>
      <c r="F1280" s="255"/>
      <c r="G1280" s="255"/>
      <c r="H1280" s="255"/>
      <c r="I1280" s="255"/>
      <c r="J1280" s="255"/>
      <c r="K1280" s="93">
        <f t="shared" si="72"/>
        <v>0</v>
      </c>
    </row>
    <row r="1281" spans="1:11" ht="15.75" customHeight="1">
      <c r="A1281" s="1">
        <v>653</v>
      </c>
      <c r="B1281" s="90" t="str">
        <f>IF('proje ve personel bilgileri'!A667&lt;&gt;0,('proje ve personel bilgileri'!A667)," ")</f>
        <v> </v>
      </c>
      <c r="C1281" s="94"/>
      <c r="D1281" s="255"/>
      <c r="E1281" s="255"/>
      <c r="F1281" s="255"/>
      <c r="G1281" s="255"/>
      <c r="H1281" s="255"/>
      <c r="I1281" s="255"/>
      <c r="J1281" s="255"/>
      <c r="K1281" s="93">
        <f t="shared" si="72"/>
        <v>0</v>
      </c>
    </row>
    <row r="1282" spans="1:11" ht="15.75" customHeight="1">
      <c r="A1282" s="2">
        <v>654</v>
      </c>
      <c r="B1282" s="90" t="str">
        <f>IF('proje ve personel bilgileri'!A668&lt;&gt;0,('proje ve personel bilgileri'!A668)," ")</f>
        <v> </v>
      </c>
      <c r="C1282" s="94"/>
      <c r="D1282" s="255"/>
      <c r="E1282" s="255"/>
      <c r="F1282" s="255"/>
      <c r="G1282" s="255"/>
      <c r="H1282" s="255"/>
      <c r="I1282" s="255"/>
      <c r="J1282" s="255"/>
      <c r="K1282" s="93">
        <f t="shared" si="72"/>
        <v>0</v>
      </c>
    </row>
    <row r="1283" spans="1:11" ht="15.75" customHeight="1">
      <c r="A1283" s="1">
        <v>655</v>
      </c>
      <c r="B1283" s="90" t="str">
        <f>IF('proje ve personel bilgileri'!A669&lt;&gt;0,('proje ve personel bilgileri'!A669)," ")</f>
        <v> </v>
      </c>
      <c r="C1283" s="94"/>
      <c r="D1283" s="255"/>
      <c r="E1283" s="255"/>
      <c r="F1283" s="255"/>
      <c r="G1283" s="255"/>
      <c r="H1283" s="255"/>
      <c r="I1283" s="255"/>
      <c r="J1283" s="255"/>
      <c r="K1283" s="93">
        <f t="shared" si="72"/>
        <v>0</v>
      </c>
    </row>
    <row r="1284" spans="1:11" ht="15.75" customHeight="1">
      <c r="A1284" s="2">
        <v>656</v>
      </c>
      <c r="B1284" s="90" t="str">
        <f>IF('proje ve personel bilgileri'!A670&lt;&gt;0,('proje ve personel bilgileri'!A670)," ")</f>
        <v> </v>
      </c>
      <c r="C1284" s="94"/>
      <c r="D1284" s="255"/>
      <c r="E1284" s="255"/>
      <c r="F1284" s="255"/>
      <c r="G1284" s="255"/>
      <c r="H1284" s="255"/>
      <c r="I1284" s="255"/>
      <c r="J1284" s="255"/>
      <c r="K1284" s="93">
        <f t="shared" si="72"/>
        <v>0</v>
      </c>
    </row>
    <row r="1285" spans="1:11" ht="15.75" customHeight="1">
      <c r="A1285" s="1">
        <v>657</v>
      </c>
      <c r="B1285" s="90" t="str">
        <f>IF('proje ve personel bilgileri'!A671&lt;&gt;0,('proje ve personel bilgileri'!A671)," ")</f>
        <v> </v>
      </c>
      <c r="C1285" s="94"/>
      <c r="D1285" s="255"/>
      <c r="E1285" s="255"/>
      <c r="F1285" s="255"/>
      <c r="G1285" s="255"/>
      <c r="H1285" s="255"/>
      <c r="I1285" s="255"/>
      <c r="J1285" s="255"/>
      <c r="K1285" s="93">
        <f t="shared" si="72"/>
        <v>0</v>
      </c>
    </row>
    <row r="1286" spans="1:11" ht="15.75" customHeight="1">
      <c r="A1286" s="2">
        <v>658</v>
      </c>
      <c r="B1286" s="90" t="str">
        <f>IF('proje ve personel bilgileri'!A672&lt;&gt;0,('proje ve personel bilgileri'!A672)," ")</f>
        <v> </v>
      </c>
      <c r="C1286" s="94"/>
      <c r="D1286" s="255"/>
      <c r="E1286" s="255"/>
      <c r="F1286" s="255"/>
      <c r="G1286" s="255"/>
      <c r="H1286" s="255"/>
      <c r="I1286" s="255"/>
      <c r="J1286" s="255"/>
      <c r="K1286" s="93">
        <f t="shared" si="72"/>
        <v>0</v>
      </c>
    </row>
    <row r="1287" spans="1:11" ht="15.75" customHeight="1">
      <c r="A1287" s="1">
        <v>659</v>
      </c>
      <c r="B1287" s="90" t="str">
        <f>IF('proje ve personel bilgileri'!A673&lt;&gt;0,('proje ve personel bilgileri'!A673)," ")</f>
        <v> </v>
      </c>
      <c r="C1287" s="94"/>
      <c r="D1287" s="255"/>
      <c r="E1287" s="255"/>
      <c r="F1287" s="255"/>
      <c r="G1287" s="255"/>
      <c r="H1287" s="255"/>
      <c r="I1287" s="255"/>
      <c r="J1287" s="255"/>
      <c r="K1287" s="93">
        <f t="shared" si="72"/>
        <v>0</v>
      </c>
    </row>
    <row r="1288" spans="1:11" ht="15.75" customHeight="1">
      <c r="A1288" s="2">
        <v>660</v>
      </c>
      <c r="B1288" s="90" t="str">
        <f>IF('proje ve personel bilgileri'!A674&lt;&gt;0,('proje ve personel bilgileri'!A674)," ")</f>
        <v> </v>
      </c>
      <c r="C1288" s="94"/>
      <c r="D1288" s="255"/>
      <c r="E1288" s="255"/>
      <c r="F1288" s="255"/>
      <c r="G1288" s="255"/>
      <c r="H1288" s="255"/>
      <c r="I1288" s="255"/>
      <c r="J1288" s="255"/>
      <c r="K1288" s="93">
        <f t="shared" si="72"/>
        <v>0</v>
      </c>
    </row>
    <row r="1289" spans="1:11" ht="15.75" customHeight="1">
      <c r="A1289" s="1">
        <v>661</v>
      </c>
      <c r="B1289" s="90" t="str">
        <f>IF('proje ve personel bilgileri'!A675&lt;&gt;0,('proje ve personel bilgileri'!A675)," ")</f>
        <v> </v>
      </c>
      <c r="C1289" s="94"/>
      <c r="D1289" s="255"/>
      <c r="E1289" s="255"/>
      <c r="F1289" s="255"/>
      <c r="G1289" s="255"/>
      <c r="H1289" s="255"/>
      <c r="I1289" s="255"/>
      <c r="J1289" s="255"/>
      <c r="K1289" s="93">
        <f t="shared" si="72"/>
        <v>0</v>
      </c>
    </row>
    <row r="1290" spans="1:11" ht="15.75" customHeight="1">
      <c r="A1290" s="2">
        <v>662</v>
      </c>
      <c r="B1290" s="90" t="str">
        <f>IF('proje ve personel bilgileri'!A676&lt;&gt;0,('proje ve personel bilgileri'!A676)," ")</f>
        <v> </v>
      </c>
      <c r="C1290" s="94"/>
      <c r="D1290" s="255"/>
      <c r="E1290" s="255"/>
      <c r="F1290" s="255"/>
      <c r="G1290" s="255"/>
      <c r="H1290" s="255"/>
      <c r="I1290" s="255"/>
      <c r="J1290" s="255"/>
      <c r="K1290" s="93">
        <f t="shared" si="72"/>
        <v>0</v>
      </c>
    </row>
    <row r="1291" spans="1:11" ht="15.75" customHeight="1">
      <c r="A1291" s="1">
        <v>663</v>
      </c>
      <c r="B1291" s="90" t="str">
        <f>IF('proje ve personel bilgileri'!A677&lt;&gt;0,('proje ve personel bilgileri'!A677)," ")</f>
        <v> </v>
      </c>
      <c r="C1291" s="94"/>
      <c r="D1291" s="255"/>
      <c r="E1291" s="255"/>
      <c r="F1291" s="255"/>
      <c r="G1291" s="255"/>
      <c r="H1291" s="255"/>
      <c r="I1291" s="255"/>
      <c r="J1291" s="255"/>
      <c r="K1291" s="93">
        <f t="shared" si="72"/>
        <v>0</v>
      </c>
    </row>
    <row r="1292" spans="1:11" ht="15.75" customHeight="1">
      <c r="A1292" s="2">
        <v>664</v>
      </c>
      <c r="B1292" s="90" t="str">
        <f>IF('proje ve personel bilgileri'!A678&lt;&gt;0,('proje ve personel bilgileri'!A678)," ")</f>
        <v> </v>
      </c>
      <c r="C1292" s="94"/>
      <c r="D1292" s="255"/>
      <c r="E1292" s="255"/>
      <c r="F1292" s="255"/>
      <c r="G1292" s="255"/>
      <c r="H1292" s="255"/>
      <c r="I1292" s="255"/>
      <c r="J1292" s="255"/>
      <c r="K1292" s="93">
        <f t="shared" si="72"/>
        <v>0</v>
      </c>
    </row>
    <row r="1293" spans="1:11" ht="15.75" customHeight="1">
      <c r="A1293" s="1">
        <v>665</v>
      </c>
      <c r="B1293" s="90" t="str">
        <f>IF('proje ve personel bilgileri'!A679&lt;&gt;0,('proje ve personel bilgileri'!A679)," ")</f>
        <v> </v>
      </c>
      <c r="C1293" s="94"/>
      <c r="D1293" s="255"/>
      <c r="E1293" s="255"/>
      <c r="F1293" s="255"/>
      <c r="G1293" s="255"/>
      <c r="H1293" s="255"/>
      <c r="I1293" s="255"/>
      <c r="J1293" s="255"/>
      <c r="K1293" s="93">
        <f t="shared" si="72"/>
        <v>0</v>
      </c>
    </row>
    <row r="1294" spans="1:11" ht="15" customHeight="1">
      <c r="A1294" s="2">
        <v>666</v>
      </c>
      <c r="B1294" s="90" t="str">
        <f>IF('proje ve personel bilgileri'!A680&lt;&gt;0,('proje ve personel bilgileri'!A680)," ")</f>
        <v> </v>
      </c>
      <c r="C1294" s="94"/>
      <c r="D1294" s="255"/>
      <c r="E1294" s="255"/>
      <c r="F1294" s="255"/>
      <c r="G1294" s="255"/>
      <c r="H1294" s="255"/>
      <c r="I1294" s="255"/>
      <c r="J1294" s="255"/>
      <c r="K1294" s="93">
        <f t="shared" si="72"/>
        <v>0</v>
      </c>
    </row>
    <row r="1295" spans="1:11" ht="15.75" customHeight="1">
      <c r="A1295" s="325" t="s">
        <v>63</v>
      </c>
      <c r="B1295" s="326"/>
      <c r="C1295" s="7" t="str">
        <f aca="true" t="shared" si="73" ref="C1295:J1295">IF($K$28&lt;&gt;0,SUM(C1277:C1294)," ")</f>
        <v> </v>
      </c>
      <c r="D1295" s="8" t="str">
        <f t="shared" si="73"/>
        <v> </v>
      </c>
      <c r="E1295" s="8" t="str">
        <f t="shared" si="73"/>
        <v> </v>
      </c>
      <c r="F1295" s="8" t="str">
        <f t="shared" si="73"/>
        <v> </v>
      </c>
      <c r="G1295" s="8" t="str">
        <f t="shared" si="73"/>
        <v> </v>
      </c>
      <c r="H1295" s="8" t="str">
        <f t="shared" si="73"/>
        <v> </v>
      </c>
      <c r="I1295" s="8" t="str">
        <f t="shared" si="73"/>
        <v> </v>
      </c>
      <c r="J1295" s="8" t="str">
        <f t="shared" si="73"/>
        <v> </v>
      </c>
      <c r="K1295" s="9">
        <f>SUM(K1277:K1294)+K1259</f>
        <v>0</v>
      </c>
    </row>
    <row r="1296" ht="15" customHeight="1">
      <c r="A1296" s="259"/>
    </row>
    <row r="1297" spans="1:11" ht="15" customHeight="1">
      <c r="A1297" s="323" t="s">
        <v>64</v>
      </c>
      <c r="B1297" s="323"/>
      <c r="C1297" s="323"/>
      <c r="D1297" s="323"/>
      <c r="E1297" s="323"/>
      <c r="F1297" s="323"/>
      <c r="G1297" s="323"/>
      <c r="H1297" s="323"/>
      <c r="I1297" s="323"/>
      <c r="J1297" s="323"/>
      <c r="K1297" s="323"/>
    </row>
    <row r="1298" ht="15" customHeight="1">
      <c r="A1298" s="49"/>
    </row>
    <row r="1299" ht="15" customHeight="1">
      <c r="A1299" s="257" t="s">
        <v>65</v>
      </c>
    </row>
    <row r="1300" spans="3:5" ht="15" customHeight="1">
      <c r="C1300" s="257" t="s">
        <v>66</v>
      </c>
      <c r="E1300" s="257" t="s">
        <v>67</v>
      </c>
    </row>
    <row r="1304" spans="1:11" ht="15.75" customHeight="1">
      <c r="A1304" s="324" t="s">
        <v>49</v>
      </c>
      <c r="B1304" s="324"/>
      <c r="C1304" s="324"/>
      <c r="D1304" s="324"/>
      <c r="E1304" s="324"/>
      <c r="F1304" s="324"/>
      <c r="G1304" s="324"/>
      <c r="H1304" s="324"/>
      <c r="I1304" s="324"/>
      <c r="J1304" s="324"/>
      <c r="K1304" s="324"/>
    </row>
    <row r="1305" spans="1:11" ht="15" customHeight="1">
      <c r="A1305" s="66"/>
      <c r="B1305" s="66"/>
      <c r="C1305" s="66"/>
      <c r="D1305" s="66"/>
      <c r="E1305" s="66"/>
      <c r="F1305" s="73" t="e">
        <f>'proje ve personel bilgileri'!#REF!</f>
        <v>#REF!</v>
      </c>
      <c r="G1305" s="68" t="e">
        <f>IF('proje ve personel bilgileri'!#REF!=1,"/ Haziran ayına aittir.",(IF('proje ve personel bilgileri'!#REF!=2,"/ Aralık ayına aittir.",0)))</f>
        <v>#REF!</v>
      </c>
      <c r="H1305" s="66"/>
      <c r="I1305" s="66"/>
      <c r="J1305" s="66"/>
      <c r="K1305" s="66"/>
    </row>
    <row r="1306" ht="18.75" customHeight="1">
      <c r="K1306" s="4" t="s">
        <v>50</v>
      </c>
    </row>
    <row r="1307" spans="1:11" ht="15.75" customHeight="1">
      <c r="A1307" s="327" t="s">
        <v>2</v>
      </c>
      <c r="B1307" s="328"/>
      <c r="C1307" s="329">
        <f>'proje ve personel bilgileri'!$B$2</f>
        <v>0</v>
      </c>
      <c r="D1307" s="330"/>
      <c r="E1307" s="330"/>
      <c r="F1307" s="330"/>
      <c r="G1307" s="330"/>
      <c r="H1307" s="330"/>
      <c r="I1307" s="330"/>
      <c r="J1307" s="330"/>
      <c r="K1307" s="331"/>
    </row>
    <row r="1308" spans="1:11" ht="15.75" customHeight="1">
      <c r="A1308" s="332" t="s">
        <v>3</v>
      </c>
      <c r="B1308" s="333"/>
      <c r="C1308" s="334">
        <f>'proje ve personel bilgileri'!$B$3</f>
        <v>0</v>
      </c>
      <c r="D1308" s="335"/>
      <c r="E1308" s="335"/>
      <c r="F1308" s="335"/>
      <c r="G1308" s="335"/>
      <c r="H1308" s="335"/>
      <c r="I1308" s="335"/>
      <c r="J1308" s="335"/>
      <c r="K1308" s="336"/>
    </row>
    <row r="1309" spans="1:11" ht="15" customHeight="1">
      <c r="A1309" s="313" t="s">
        <v>51</v>
      </c>
      <c r="B1309" s="313" t="s">
        <v>9</v>
      </c>
      <c r="C1309" s="313" t="s">
        <v>52</v>
      </c>
      <c r="D1309" s="321" t="s">
        <v>53</v>
      </c>
      <c r="E1309" s="314"/>
      <c r="F1309" s="315"/>
      <c r="G1309" s="313" t="s">
        <v>54</v>
      </c>
      <c r="H1309" s="316" t="s">
        <v>55</v>
      </c>
      <c r="I1309" s="316" t="s">
        <v>56</v>
      </c>
      <c r="J1309" s="316" t="s">
        <v>57</v>
      </c>
      <c r="K1309" s="310" t="s">
        <v>58</v>
      </c>
    </row>
    <row r="1310" spans="1:11" ht="15.75" customHeight="1">
      <c r="A1310" s="312"/>
      <c r="B1310" s="312"/>
      <c r="C1310" s="312"/>
      <c r="D1310" s="322"/>
      <c r="E1310" s="319" t="s">
        <v>59</v>
      </c>
      <c r="F1310" s="320"/>
      <c r="G1310" s="312"/>
      <c r="H1310" s="317"/>
      <c r="I1310" s="317"/>
      <c r="J1310" s="317"/>
      <c r="K1310" s="311"/>
    </row>
    <row r="1311" spans="1:11" ht="60.75" customHeight="1">
      <c r="A1311" s="312"/>
      <c r="B1311" s="312"/>
      <c r="C1311" s="312"/>
      <c r="D1311" s="322"/>
      <c r="E1311" s="5" t="s">
        <v>69</v>
      </c>
      <c r="F1311" s="5" t="s">
        <v>61</v>
      </c>
      <c r="G1311" s="312"/>
      <c r="H1311" s="317"/>
      <c r="I1311" s="318"/>
      <c r="J1311" s="318"/>
      <c r="K1311" s="312"/>
    </row>
    <row r="1312" spans="1:11" ht="15.75" customHeight="1">
      <c r="A1312" s="312"/>
      <c r="B1312" s="312"/>
      <c r="C1312" s="312"/>
      <c r="D1312" s="322"/>
      <c r="E1312" s="6" t="s">
        <v>62</v>
      </c>
      <c r="F1312" s="6" t="s">
        <v>62</v>
      </c>
      <c r="G1312" s="253" t="s">
        <v>62</v>
      </c>
      <c r="H1312" s="253" t="s">
        <v>62</v>
      </c>
      <c r="I1312" s="256" t="s">
        <v>62</v>
      </c>
      <c r="J1312" s="6" t="s">
        <v>62</v>
      </c>
      <c r="K1312" s="312"/>
    </row>
    <row r="1313" spans="1:11" ht="15.75" customHeight="1">
      <c r="A1313" s="1">
        <v>667</v>
      </c>
      <c r="B1313" s="90" t="str">
        <f>IF('proje ve personel bilgileri'!A681&lt;&gt;0,('proje ve personel bilgileri'!A681)," ")</f>
        <v> </v>
      </c>
      <c r="C1313" s="91"/>
      <c r="D1313" s="92"/>
      <c r="E1313" s="92"/>
      <c r="F1313" s="92"/>
      <c r="G1313" s="92"/>
      <c r="H1313" s="92"/>
      <c r="I1313" s="92"/>
      <c r="J1313" s="92"/>
      <c r="K1313" s="93">
        <f aca="true" t="shared" si="74" ref="K1313:K1330">IF(D1313&lt;&gt;0,SUM(D1313+E1313+F1313+G1313-H1313-I1313-J1313),0)</f>
        <v>0</v>
      </c>
    </row>
    <row r="1314" spans="1:11" ht="15.75" customHeight="1">
      <c r="A1314" s="2">
        <v>668</v>
      </c>
      <c r="B1314" s="90" t="str">
        <f>IF('proje ve personel bilgileri'!A682&lt;&gt;0,('proje ve personel bilgileri'!A682)," ")</f>
        <v> </v>
      </c>
      <c r="C1314" s="94"/>
      <c r="D1314" s="255"/>
      <c r="E1314" s="255"/>
      <c r="F1314" s="255"/>
      <c r="G1314" s="255"/>
      <c r="H1314" s="255"/>
      <c r="I1314" s="255"/>
      <c r="J1314" s="255"/>
      <c r="K1314" s="93">
        <f t="shared" si="74"/>
        <v>0</v>
      </c>
    </row>
    <row r="1315" spans="1:11" ht="15.75" customHeight="1">
      <c r="A1315" s="1">
        <v>669</v>
      </c>
      <c r="B1315" s="90" t="str">
        <f>IF('proje ve personel bilgileri'!A683&lt;&gt;0,('proje ve personel bilgileri'!A683)," ")</f>
        <v> </v>
      </c>
      <c r="C1315" s="94"/>
      <c r="D1315" s="255"/>
      <c r="E1315" s="255"/>
      <c r="F1315" s="255"/>
      <c r="G1315" s="255"/>
      <c r="H1315" s="255"/>
      <c r="I1315" s="255"/>
      <c r="J1315" s="255"/>
      <c r="K1315" s="93">
        <f t="shared" si="74"/>
        <v>0</v>
      </c>
    </row>
    <row r="1316" spans="1:11" ht="15.75" customHeight="1">
      <c r="A1316" s="2">
        <v>670</v>
      </c>
      <c r="B1316" s="90" t="str">
        <f>IF('proje ve personel bilgileri'!A684&lt;&gt;0,('proje ve personel bilgileri'!A684)," ")</f>
        <v> </v>
      </c>
      <c r="C1316" s="94"/>
      <c r="D1316" s="255"/>
      <c r="E1316" s="255"/>
      <c r="F1316" s="255"/>
      <c r="G1316" s="255"/>
      <c r="H1316" s="255"/>
      <c r="I1316" s="255"/>
      <c r="J1316" s="255"/>
      <c r="K1316" s="93">
        <f t="shared" si="74"/>
        <v>0</v>
      </c>
    </row>
    <row r="1317" spans="1:11" ht="15.75" customHeight="1">
      <c r="A1317" s="1">
        <v>671</v>
      </c>
      <c r="B1317" s="90" t="str">
        <f>IF('proje ve personel bilgileri'!A685&lt;&gt;0,('proje ve personel bilgileri'!A685)," ")</f>
        <v> </v>
      </c>
      <c r="C1317" s="94"/>
      <c r="D1317" s="255"/>
      <c r="E1317" s="255"/>
      <c r="F1317" s="255"/>
      <c r="G1317" s="255"/>
      <c r="H1317" s="255"/>
      <c r="I1317" s="255"/>
      <c r="J1317" s="255"/>
      <c r="K1317" s="93">
        <f t="shared" si="74"/>
        <v>0</v>
      </c>
    </row>
    <row r="1318" spans="1:11" ht="15.75" customHeight="1">
      <c r="A1318" s="2">
        <v>672</v>
      </c>
      <c r="B1318" s="90" t="str">
        <f>IF('proje ve personel bilgileri'!A686&lt;&gt;0,('proje ve personel bilgileri'!A686)," ")</f>
        <v> </v>
      </c>
      <c r="C1318" s="94"/>
      <c r="D1318" s="255"/>
      <c r="E1318" s="255"/>
      <c r="F1318" s="255"/>
      <c r="G1318" s="255"/>
      <c r="H1318" s="255"/>
      <c r="I1318" s="255"/>
      <c r="J1318" s="255"/>
      <c r="K1318" s="93">
        <f t="shared" si="74"/>
        <v>0</v>
      </c>
    </row>
    <row r="1319" spans="1:11" ht="15.75" customHeight="1">
      <c r="A1319" s="1">
        <v>673</v>
      </c>
      <c r="B1319" s="90" t="str">
        <f>IF('proje ve personel bilgileri'!A687&lt;&gt;0,('proje ve personel bilgileri'!A687)," ")</f>
        <v> </v>
      </c>
      <c r="C1319" s="94"/>
      <c r="D1319" s="255"/>
      <c r="E1319" s="255"/>
      <c r="F1319" s="255"/>
      <c r="G1319" s="255"/>
      <c r="H1319" s="255"/>
      <c r="I1319" s="255"/>
      <c r="J1319" s="255"/>
      <c r="K1319" s="93">
        <f t="shared" si="74"/>
        <v>0</v>
      </c>
    </row>
    <row r="1320" spans="1:11" ht="15.75" customHeight="1">
      <c r="A1320" s="2">
        <v>674</v>
      </c>
      <c r="B1320" s="90" t="str">
        <f>IF('proje ve personel bilgileri'!A688&lt;&gt;0,('proje ve personel bilgileri'!A688)," ")</f>
        <v> </v>
      </c>
      <c r="C1320" s="94"/>
      <c r="D1320" s="255"/>
      <c r="E1320" s="255"/>
      <c r="F1320" s="255"/>
      <c r="G1320" s="255"/>
      <c r="H1320" s="255"/>
      <c r="I1320" s="255"/>
      <c r="J1320" s="255"/>
      <c r="K1320" s="93">
        <f t="shared" si="74"/>
        <v>0</v>
      </c>
    </row>
    <row r="1321" spans="1:11" ht="15.75" customHeight="1">
      <c r="A1321" s="1">
        <v>675</v>
      </c>
      <c r="B1321" s="90" t="str">
        <f>IF('proje ve personel bilgileri'!A689&lt;&gt;0,('proje ve personel bilgileri'!A689)," ")</f>
        <v> </v>
      </c>
      <c r="C1321" s="94"/>
      <c r="D1321" s="255"/>
      <c r="E1321" s="255"/>
      <c r="F1321" s="255"/>
      <c r="G1321" s="255"/>
      <c r="H1321" s="255"/>
      <c r="I1321" s="255"/>
      <c r="J1321" s="255"/>
      <c r="K1321" s="93">
        <f t="shared" si="74"/>
        <v>0</v>
      </c>
    </row>
    <row r="1322" spans="1:11" ht="15.75" customHeight="1">
      <c r="A1322" s="2">
        <v>676</v>
      </c>
      <c r="B1322" s="90" t="str">
        <f>IF('proje ve personel bilgileri'!A690&lt;&gt;0,('proje ve personel bilgileri'!A690)," ")</f>
        <v> </v>
      </c>
      <c r="C1322" s="94"/>
      <c r="D1322" s="255"/>
      <c r="E1322" s="255"/>
      <c r="F1322" s="255"/>
      <c r="G1322" s="255"/>
      <c r="H1322" s="255"/>
      <c r="I1322" s="255"/>
      <c r="J1322" s="255"/>
      <c r="K1322" s="93">
        <f t="shared" si="74"/>
        <v>0</v>
      </c>
    </row>
    <row r="1323" spans="1:11" ht="15.75" customHeight="1">
      <c r="A1323" s="1">
        <v>677</v>
      </c>
      <c r="B1323" s="90" t="str">
        <f>IF('proje ve personel bilgileri'!A691&lt;&gt;0,('proje ve personel bilgileri'!A691)," ")</f>
        <v> </v>
      </c>
      <c r="C1323" s="94"/>
      <c r="D1323" s="255"/>
      <c r="E1323" s="255"/>
      <c r="F1323" s="255"/>
      <c r="G1323" s="255"/>
      <c r="H1323" s="255"/>
      <c r="I1323" s="255"/>
      <c r="J1323" s="255"/>
      <c r="K1323" s="93">
        <f t="shared" si="74"/>
        <v>0</v>
      </c>
    </row>
    <row r="1324" spans="1:11" ht="15.75" customHeight="1">
      <c r="A1324" s="2">
        <v>678</v>
      </c>
      <c r="B1324" s="90" t="str">
        <f>IF('proje ve personel bilgileri'!A692&lt;&gt;0,('proje ve personel bilgileri'!A692)," ")</f>
        <v> </v>
      </c>
      <c r="C1324" s="94"/>
      <c r="D1324" s="255"/>
      <c r="E1324" s="255"/>
      <c r="F1324" s="255"/>
      <c r="G1324" s="255"/>
      <c r="H1324" s="255"/>
      <c r="I1324" s="255"/>
      <c r="J1324" s="255"/>
      <c r="K1324" s="93">
        <f t="shared" si="74"/>
        <v>0</v>
      </c>
    </row>
    <row r="1325" spans="1:11" ht="15.75" customHeight="1">
      <c r="A1325" s="1">
        <v>679</v>
      </c>
      <c r="B1325" s="90" t="str">
        <f>IF('proje ve personel bilgileri'!A693&lt;&gt;0,('proje ve personel bilgileri'!A693)," ")</f>
        <v> </v>
      </c>
      <c r="C1325" s="94"/>
      <c r="D1325" s="255"/>
      <c r="E1325" s="255"/>
      <c r="F1325" s="255"/>
      <c r="G1325" s="255"/>
      <c r="H1325" s="255"/>
      <c r="I1325" s="255"/>
      <c r="J1325" s="255"/>
      <c r="K1325" s="93">
        <f t="shared" si="74"/>
        <v>0</v>
      </c>
    </row>
    <row r="1326" spans="1:11" ht="15.75" customHeight="1">
      <c r="A1326" s="2">
        <v>680</v>
      </c>
      <c r="B1326" s="90" t="str">
        <f>IF('proje ve personel bilgileri'!A694&lt;&gt;0,('proje ve personel bilgileri'!A694)," ")</f>
        <v> </v>
      </c>
      <c r="C1326" s="94"/>
      <c r="D1326" s="255"/>
      <c r="E1326" s="255"/>
      <c r="F1326" s="255"/>
      <c r="G1326" s="255"/>
      <c r="H1326" s="255"/>
      <c r="I1326" s="255"/>
      <c r="J1326" s="255"/>
      <c r="K1326" s="93">
        <f t="shared" si="74"/>
        <v>0</v>
      </c>
    </row>
    <row r="1327" spans="1:11" ht="15.75" customHeight="1">
      <c r="A1327" s="1">
        <v>681</v>
      </c>
      <c r="B1327" s="90" t="str">
        <f>IF('proje ve personel bilgileri'!A695&lt;&gt;0,('proje ve personel bilgileri'!A695)," ")</f>
        <v> </v>
      </c>
      <c r="C1327" s="94"/>
      <c r="D1327" s="255"/>
      <c r="E1327" s="255"/>
      <c r="F1327" s="255"/>
      <c r="G1327" s="255"/>
      <c r="H1327" s="255"/>
      <c r="I1327" s="255"/>
      <c r="J1327" s="255"/>
      <c r="K1327" s="93">
        <f t="shared" si="74"/>
        <v>0</v>
      </c>
    </row>
    <row r="1328" spans="1:11" ht="15.75" customHeight="1">
      <c r="A1328" s="2">
        <v>682</v>
      </c>
      <c r="B1328" s="90" t="str">
        <f>IF('proje ve personel bilgileri'!A696&lt;&gt;0,('proje ve personel bilgileri'!A696)," ")</f>
        <v> </v>
      </c>
      <c r="C1328" s="94"/>
      <c r="D1328" s="255"/>
      <c r="E1328" s="255"/>
      <c r="F1328" s="255"/>
      <c r="G1328" s="255"/>
      <c r="H1328" s="255"/>
      <c r="I1328" s="255"/>
      <c r="J1328" s="255"/>
      <c r="K1328" s="93">
        <f t="shared" si="74"/>
        <v>0</v>
      </c>
    </row>
    <row r="1329" spans="1:11" ht="15.75" customHeight="1">
      <c r="A1329" s="1">
        <v>683</v>
      </c>
      <c r="B1329" s="90" t="str">
        <f>IF('proje ve personel bilgileri'!A697&lt;&gt;0,('proje ve personel bilgileri'!A697)," ")</f>
        <v> </v>
      </c>
      <c r="C1329" s="94"/>
      <c r="D1329" s="255"/>
      <c r="E1329" s="255"/>
      <c r="F1329" s="255"/>
      <c r="G1329" s="255"/>
      <c r="H1329" s="255"/>
      <c r="I1329" s="255"/>
      <c r="J1329" s="255"/>
      <c r="K1329" s="93">
        <f t="shared" si="74"/>
        <v>0</v>
      </c>
    </row>
    <row r="1330" spans="1:11" ht="15" customHeight="1">
      <c r="A1330" s="2">
        <v>684</v>
      </c>
      <c r="B1330" s="90" t="str">
        <f>IF('proje ve personel bilgileri'!A698&lt;&gt;0,('proje ve personel bilgileri'!A698)," ")</f>
        <v> </v>
      </c>
      <c r="C1330" s="94"/>
      <c r="D1330" s="255"/>
      <c r="E1330" s="255"/>
      <c r="F1330" s="255"/>
      <c r="G1330" s="255"/>
      <c r="H1330" s="255"/>
      <c r="I1330" s="255"/>
      <c r="J1330" s="255"/>
      <c r="K1330" s="93">
        <f t="shared" si="74"/>
        <v>0</v>
      </c>
    </row>
    <row r="1331" spans="1:11" ht="15.75" customHeight="1">
      <c r="A1331" s="325" t="s">
        <v>63</v>
      </c>
      <c r="B1331" s="326"/>
      <c r="C1331" s="7" t="str">
        <f aca="true" t="shared" si="75" ref="C1331:J1331">IF($K$28&lt;&gt;0,SUM(C1313:C1330)," ")</f>
        <v> </v>
      </c>
      <c r="D1331" s="8" t="str">
        <f t="shared" si="75"/>
        <v> </v>
      </c>
      <c r="E1331" s="8" t="str">
        <f t="shared" si="75"/>
        <v> </v>
      </c>
      <c r="F1331" s="8" t="str">
        <f t="shared" si="75"/>
        <v> </v>
      </c>
      <c r="G1331" s="8" t="str">
        <f t="shared" si="75"/>
        <v> </v>
      </c>
      <c r="H1331" s="8" t="str">
        <f t="shared" si="75"/>
        <v> </v>
      </c>
      <c r="I1331" s="8" t="str">
        <f t="shared" si="75"/>
        <v> </v>
      </c>
      <c r="J1331" s="8" t="str">
        <f t="shared" si="75"/>
        <v> </v>
      </c>
      <c r="K1331" s="9">
        <f>SUM(K1313:K1330)+K1295</f>
        <v>0</v>
      </c>
    </row>
    <row r="1332" ht="15" customHeight="1">
      <c r="A1332" s="259"/>
    </row>
    <row r="1333" spans="1:11" ht="15" customHeight="1">
      <c r="A1333" s="323" t="s">
        <v>64</v>
      </c>
      <c r="B1333" s="323"/>
      <c r="C1333" s="323"/>
      <c r="D1333" s="323"/>
      <c r="E1333" s="323"/>
      <c r="F1333" s="323"/>
      <c r="G1333" s="323"/>
      <c r="H1333" s="323"/>
      <c r="I1333" s="323"/>
      <c r="J1333" s="323"/>
      <c r="K1333" s="323"/>
    </row>
    <row r="1334" ht="15" customHeight="1">
      <c r="A1334" s="49"/>
    </row>
    <row r="1335" ht="15" customHeight="1">
      <c r="A1335" s="257" t="s">
        <v>65</v>
      </c>
    </row>
    <row r="1336" spans="3:5" ht="15" customHeight="1">
      <c r="C1336" s="257" t="s">
        <v>66</v>
      </c>
      <c r="E1336" s="257" t="s">
        <v>67</v>
      </c>
    </row>
    <row r="1340" spans="1:11" ht="15.75" customHeight="1">
      <c r="A1340" s="324" t="s">
        <v>49</v>
      </c>
      <c r="B1340" s="324"/>
      <c r="C1340" s="324"/>
      <c r="D1340" s="324"/>
      <c r="E1340" s="324"/>
      <c r="F1340" s="324"/>
      <c r="G1340" s="324"/>
      <c r="H1340" s="324"/>
      <c r="I1340" s="324"/>
      <c r="J1340" s="324"/>
      <c r="K1340" s="324"/>
    </row>
    <row r="1341" spans="1:11" ht="15" customHeight="1">
      <c r="A1341" s="66"/>
      <c r="B1341" s="66"/>
      <c r="C1341" s="66"/>
      <c r="D1341" s="66"/>
      <c r="E1341" s="66"/>
      <c r="F1341" s="73" t="e">
        <f>'proje ve personel bilgileri'!#REF!</f>
        <v>#REF!</v>
      </c>
      <c r="G1341" s="68" t="e">
        <f>IF('proje ve personel bilgileri'!#REF!=1,"/ Haziran ayına aittir.",(IF('proje ve personel bilgileri'!#REF!=2,"/ Aralık ayına aittir.",0)))</f>
        <v>#REF!</v>
      </c>
      <c r="H1341" s="66"/>
      <c r="I1341" s="66"/>
      <c r="J1341" s="66"/>
      <c r="K1341" s="66"/>
    </row>
    <row r="1342" ht="18.75" customHeight="1">
      <c r="K1342" s="4" t="s">
        <v>50</v>
      </c>
    </row>
    <row r="1343" spans="1:11" ht="15.75" customHeight="1">
      <c r="A1343" s="327" t="s">
        <v>2</v>
      </c>
      <c r="B1343" s="328"/>
      <c r="C1343" s="329">
        <f>'proje ve personel bilgileri'!$B$2</f>
        <v>0</v>
      </c>
      <c r="D1343" s="330"/>
      <c r="E1343" s="330"/>
      <c r="F1343" s="330"/>
      <c r="G1343" s="330"/>
      <c r="H1343" s="330"/>
      <c r="I1343" s="330"/>
      <c r="J1343" s="330"/>
      <c r="K1343" s="331"/>
    </row>
    <row r="1344" spans="1:11" ht="15.75" customHeight="1">
      <c r="A1344" s="332" t="s">
        <v>3</v>
      </c>
      <c r="B1344" s="333"/>
      <c r="C1344" s="334">
        <f>'proje ve personel bilgileri'!$B$3</f>
        <v>0</v>
      </c>
      <c r="D1344" s="335"/>
      <c r="E1344" s="335"/>
      <c r="F1344" s="335"/>
      <c r="G1344" s="335"/>
      <c r="H1344" s="335"/>
      <c r="I1344" s="335"/>
      <c r="J1344" s="335"/>
      <c r="K1344" s="336"/>
    </row>
    <row r="1345" spans="1:11" ht="15" customHeight="1">
      <c r="A1345" s="313" t="s">
        <v>51</v>
      </c>
      <c r="B1345" s="313" t="s">
        <v>9</v>
      </c>
      <c r="C1345" s="313" t="s">
        <v>52</v>
      </c>
      <c r="D1345" s="321" t="s">
        <v>53</v>
      </c>
      <c r="E1345" s="314"/>
      <c r="F1345" s="315"/>
      <c r="G1345" s="313" t="s">
        <v>54</v>
      </c>
      <c r="H1345" s="316" t="s">
        <v>55</v>
      </c>
      <c r="I1345" s="316" t="s">
        <v>56</v>
      </c>
      <c r="J1345" s="316" t="s">
        <v>57</v>
      </c>
      <c r="K1345" s="310" t="s">
        <v>58</v>
      </c>
    </row>
    <row r="1346" spans="1:11" ht="15.75" customHeight="1">
      <c r="A1346" s="312"/>
      <c r="B1346" s="312"/>
      <c r="C1346" s="312"/>
      <c r="D1346" s="322"/>
      <c r="E1346" s="319" t="s">
        <v>59</v>
      </c>
      <c r="F1346" s="320"/>
      <c r="G1346" s="312"/>
      <c r="H1346" s="317"/>
      <c r="I1346" s="317"/>
      <c r="J1346" s="317"/>
      <c r="K1346" s="311"/>
    </row>
    <row r="1347" spans="1:11" ht="60.75" customHeight="1">
      <c r="A1347" s="312"/>
      <c r="B1347" s="312"/>
      <c r="C1347" s="312"/>
      <c r="D1347" s="322"/>
      <c r="E1347" s="5" t="s">
        <v>69</v>
      </c>
      <c r="F1347" s="5" t="s">
        <v>61</v>
      </c>
      <c r="G1347" s="312"/>
      <c r="H1347" s="317"/>
      <c r="I1347" s="318"/>
      <c r="J1347" s="318"/>
      <c r="K1347" s="312"/>
    </row>
    <row r="1348" spans="1:11" ht="15.75" customHeight="1">
      <c r="A1348" s="312"/>
      <c r="B1348" s="312"/>
      <c r="C1348" s="312"/>
      <c r="D1348" s="322"/>
      <c r="E1348" s="6" t="s">
        <v>62</v>
      </c>
      <c r="F1348" s="6" t="s">
        <v>62</v>
      </c>
      <c r="G1348" s="253" t="s">
        <v>62</v>
      </c>
      <c r="H1348" s="253" t="s">
        <v>62</v>
      </c>
      <c r="I1348" s="256" t="s">
        <v>62</v>
      </c>
      <c r="J1348" s="6" t="s">
        <v>62</v>
      </c>
      <c r="K1348" s="312"/>
    </row>
    <row r="1349" spans="1:11" ht="15.75" customHeight="1">
      <c r="A1349" s="1">
        <v>685</v>
      </c>
      <c r="B1349" s="90" t="str">
        <f>IF('proje ve personel bilgileri'!A699&lt;&gt;0,('proje ve personel bilgileri'!A699)," ")</f>
        <v> </v>
      </c>
      <c r="C1349" s="91"/>
      <c r="D1349" s="92"/>
      <c r="E1349" s="92"/>
      <c r="F1349" s="92"/>
      <c r="G1349" s="92"/>
      <c r="H1349" s="92"/>
      <c r="I1349" s="92"/>
      <c r="J1349" s="92"/>
      <c r="K1349" s="93">
        <f aca="true" t="shared" si="76" ref="K1349:K1366">IF(D1349&lt;&gt;0,SUM(D1349+E1349+F1349+G1349-H1349-I1349-J1349),0)</f>
        <v>0</v>
      </c>
    </row>
    <row r="1350" spans="1:11" ht="15.75" customHeight="1">
      <c r="A1350" s="2">
        <v>686</v>
      </c>
      <c r="B1350" s="90" t="str">
        <f>IF('proje ve personel bilgileri'!A700&lt;&gt;0,('proje ve personel bilgileri'!A700)," ")</f>
        <v> </v>
      </c>
      <c r="C1350" s="94"/>
      <c r="D1350" s="255"/>
      <c r="E1350" s="255"/>
      <c r="F1350" s="255"/>
      <c r="G1350" s="255"/>
      <c r="H1350" s="255"/>
      <c r="I1350" s="255"/>
      <c r="J1350" s="255"/>
      <c r="K1350" s="93">
        <f t="shared" si="76"/>
        <v>0</v>
      </c>
    </row>
    <row r="1351" spans="1:11" ht="15.75" customHeight="1">
      <c r="A1351" s="1">
        <v>687</v>
      </c>
      <c r="B1351" s="90" t="str">
        <f>IF('proje ve personel bilgileri'!A701&lt;&gt;0,('proje ve personel bilgileri'!A701)," ")</f>
        <v> </v>
      </c>
      <c r="C1351" s="94"/>
      <c r="D1351" s="255"/>
      <c r="E1351" s="255"/>
      <c r="F1351" s="255"/>
      <c r="G1351" s="255"/>
      <c r="H1351" s="255"/>
      <c r="I1351" s="255"/>
      <c r="J1351" s="255"/>
      <c r="K1351" s="93">
        <f t="shared" si="76"/>
        <v>0</v>
      </c>
    </row>
    <row r="1352" spans="1:11" ht="15.75" customHeight="1">
      <c r="A1352" s="2">
        <v>688</v>
      </c>
      <c r="B1352" s="90" t="str">
        <f>IF('proje ve personel bilgileri'!A702&lt;&gt;0,('proje ve personel bilgileri'!A702)," ")</f>
        <v> </v>
      </c>
      <c r="C1352" s="94"/>
      <c r="D1352" s="255"/>
      <c r="E1352" s="255"/>
      <c r="F1352" s="255"/>
      <c r="G1352" s="255"/>
      <c r="H1352" s="255"/>
      <c r="I1352" s="255"/>
      <c r="J1352" s="255"/>
      <c r="K1352" s="93">
        <f t="shared" si="76"/>
        <v>0</v>
      </c>
    </row>
    <row r="1353" spans="1:11" ht="15.75" customHeight="1">
      <c r="A1353" s="1">
        <v>689</v>
      </c>
      <c r="B1353" s="90" t="str">
        <f>IF('proje ve personel bilgileri'!A703&lt;&gt;0,('proje ve personel bilgileri'!A703)," ")</f>
        <v> </v>
      </c>
      <c r="C1353" s="94"/>
      <c r="D1353" s="255"/>
      <c r="E1353" s="255"/>
      <c r="F1353" s="255"/>
      <c r="G1353" s="255"/>
      <c r="H1353" s="255"/>
      <c r="I1353" s="255"/>
      <c r="J1353" s="255"/>
      <c r="K1353" s="93">
        <f t="shared" si="76"/>
        <v>0</v>
      </c>
    </row>
    <row r="1354" spans="1:11" ht="15.75" customHeight="1">
      <c r="A1354" s="2">
        <v>690</v>
      </c>
      <c r="B1354" s="90" t="str">
        <f>IF('proje ve personel bilgileri'!A704&lt;&gt;0,('proje ve personel bilgileri'!A704)," ")</f>
        <v> </v>
      </c>
      <c r="C1354" s="94"/>
      <c r="D1354" s="255"/>
      <c r="E1354" s="255"/>
      <c r="F1354" s="255"/>
      <c r="G1354" s="255"/>
      <c r="H1354" s="255"/>
      <c r="I1354" s="255"/>
      <c r="J1354" s="255"/>
      <c r="K1354" s="93">
        <f t="shared" si="76"/>
        <v>0</v>
      </c>
    </row>
    <row r="1355" spans="1:11" ht="15.75" customHeight="1">
      <c r="A1355" s="1">
        <v>691</v>
      </c>
      <c r="B1355" s="90" t="str">
        <f>IF('proje ve personel bilgileri'!A705&lt;&gt;0,('proje ve personel bilgileri'!A705)," ")</f>
        <v> </v>
      </c>
      <c r="C1355" s="94"/>
      <c r="D1355" s="255"/>
      <c r="E1355" s="255"/>
      <c r="F1355" s="255"/>
      <c r="G1355" s="255"/>
      <c r="H1355" s="255"/>
      <c r="I1355" s="255"/>
      <c r="J1355" s="255"/>
      <c r="K1355" s="93">
        <f t="shared" si="76"/>
        <v>0</v>
      </c>
    </row>
    <row r="1356" spans="1:11" ht="15.75" customHeight="1">
      <c r="A1356" s="2">
        <v>692</v>
      </c>
      <c r="B1356" s="90" t="str">
        <f>IF('proje ve personel bilgileri'!A706&lt;&gt;0,('proje ve personel bilgileri'!A706)," ")</f>
        <v> </v>
      </c>
      <c r="C1356" s="94"/>
      <c r="D1356" s="255"/>
      <c r="E1356" s="255"/>
      <c r="F1356" s="255"/>
      <c r="G1356" s="255"/>
      <c r="H1356" s="255"/>
      <c r="I1356" s="255"/>
      <c r="J1356" s="255"/>
      <c r="K1356" s="93">
        <f t="shared" si="76"/>
        <v>0</v>
      </c>
    </row>
    <row r="1357" spans="1:11" ht="15.75" customHeight="1">
      <c r="A1357" s="1">
        <v>693</v>
      </c>
      <c r="B1357" s="90" t="str">
        <f>IF('proje ve personel bilgileri'!A707&lt;&gt;0,('proje ve personel bilgileri'!A707)," ")</f>
        <v> </v>
      </c>
      <c r="C1357" s="94"/>
      <c r="D1357" s="255"/>
      <c r="E1357" s="255"/>
      <c r="F1357" s="255"/>
      <c r="G1357" s="255"/>
      <c r="H1357" s="255"/>
      <c r="I1357" s="255"/>
      <c r="J1357" s="255"/>
      <c r="K1357" s="93">
        <f t="shared" si="76"/>
        <v>0</v>
      </c>
    </row>
    <row r="1358" spans="1:11" ht="15.75" customHeight="1">
      <c r="A1358" s="2">
        <v>694</v>
      </c>
      <c r="B1358" s="90" t="str">
        <f>IF('proje ve personel bilgileri'!A708&lt;&gt;0,('proje ve personel bilgileri'!A708)," ")</f>
        <v> </v>
      </c>
      <c r="C1358" s="94"/>
      <c r="D1358" s="255"/>
      <c r="E1358" s="255"/>
      <c r="F1358" s="255"/>
      <c r="G1358" s="255"/>
      <c r="H1358" s="255"/>
      <c r="I1358" s="255"/>
      <c r="J1358" s="255"/>
      <c r="K1358" s="93">
        <f t="shared" si="76"/>
        <v>0</v>
      </c>
    </row>
    <row r="1359" spans="1:11" ht="15.75" customHeight="1">
      <c r="A1359" s="1">
        <v>695</v>
      </c>
      <c r="B1359" s="90" t="str">
        <f>IF('proje ve personel bilgileri'!A709&lt;&gt;0,('proje ve personel bilgileri'!A709)," ")</f>
        <v> </v>
      </c>
      <c r="C1359" s="94"/>
      <c r="D1359" s="255"/>
      <c r="E1359" s="255"/>
      <c r="F1359" s="255"/>
      <c r="G1359" s="255"/>
      <c r="H1359" s="255"/>
      <c r="I1359" s="255"/>
      <c r="J1359" s="255"/>
      <c r="K1359" s="93">
        <f t="shared" si="76"/>
        <v>0</v>
      </c>
    </row>
    <row r="1360" spans="1:11" ht="15.75" customHeight="1">
      <c r="A1360" s="2">
        <v>696</v>
      </c>
      <c r="B1360" s="90" t="str">
        <f>IF('proje ve personel bilgileri'!A710&lt;&gt;0,('proje ve personel bilgileri'!A710)," ")</f>
        <v> </v>
      </c>
      <c r="C1360" s="94"/>
      <c r="D1360" s="255"/>
      <c r="E1360" s="255"/>
      <c r="F1360" s="255"/>
      <c r="G1360" s="255"/>
      <c r="H1360" s="255"/>
      <c r="I1360" s="255"/>
      <c r="J1360" s="255"/>
      <c r="K1360" s="93">
        <f t="shared" si="76"/>
        <v>0</v>
      </c>
    </row>
    <row r="1361" spans="1:11" ht="15.75" customHeight="1">
      <c r="A1361" s="1">
        <v>697</v>
      </c>
      <c r="B1361" s="90" t="str">
        <f>IF('proje ve personel bilgileri'!A711&lt;&gt;0,('proje ve personel bilgileri'!A711)," ")</f>
        <v> </v>
      </c>
      <c r="C1361" s="94"/>
      <c r="D1361" s="255"/>
      <c r="E1361" s="255"/>
      <c r="F1361" s="255"/>
      <c r="G1361" s="255"/>
      <c r="H1361" s="255"/>
      <c r="I1361" s="255"/>
      <c r="J1361" s="255"/>
      <c r="K1361" s="93">
        <f t="shared" si="76"/>
        <v>0</v>
      </c>
    </row>
    <row r="1362" spans="1:11" ht="15.75" customHeight="1">
      <c r="A1362" s="2">
        <v>698</v>
      </c>
      <c r="B1362" s="90" t="str">
        <f>IF('proje ve personel bilgileri'!A712&lt;&gt;0,('proje ve personel bilgileri'!A712)," ")</f>
        <v> </v>
      </c>
      <c r="C1362" s="94"/>
      <c r="D1362" s="255"/>
      <c r="E1362" s="255"/>
      <c r="F1362" s="255"/>
      <c r="G1362" s="255"/>
      <c r="H1362" s="255"/>
      <c r="I1362" s="255"/>
      <c r="J1362" s="255"/>
      <c r="K1362" s="93">
        <f t="shared" si="76"/>
        <v>0</v>
      </c>
    </row>
    <row r="1363" spans="1:11" ht="15.75" customHeight="1">
      <c r="A1363" s="1">
        <v>699</v>
      </c>
      <c r="B1363" s="90" t="str">
        <f>IF('proje ve personel bilgileri'!A713&lt;&gt;0,('proje ve personel bilgileri'!A713)," ")</f>
        <v> </v>
      </c>
      <c r="C1363" s="94"/>
      <c r="D1363" s="255"/>
      <c r="E1363" s="255"/>
      <c r="F1363" s="255"/>
      <c r="G1363" s="255"/>
      <c r="H1363" s="255"/>
      <c r="I1363" s="255"/>
      <c r="J1363" s="255"/>
      <c r="K1363" s="93">
        <f t="shared" si="76"/>
        <v>0</v>
      </c>
    </row>
    <row r="1364" spans="1:11" ht="15.75" customHeight="1">
      <c r="A1364" s="2">
        <v>700</v>
      </c>
      <c r="B1364" s="90" t="str">
        <f>IF('proje ve personel bilgileri'!A714&lt;&gt;0,('proje ve personel bilgileri'!A714)," ")</f>
        <v> </v>
      </c>
      <c r="C1364" s="94"/>
      <c r="D1364" s="255"/>
      <c r="E1364" s="255"/>
      <c r="F1364" s="255"/>
      <c r="G1364" s="255"/>
      <c r="H1364" s="255"/>
      <c r="I1364" s="255"/>
      <c r="J1364" s="255"/>
      <c r="K1364" s="93">
        <f t="shared" si="76"/>
        <v>0</v>
      </c>
    </row>
    <row r="1365" spans="1:11" ht="15.75" customHeight="1">
      <c r="A1365" s="1">
        <v>701</v>
      </c>
      <c r="B1365" s="90" t="str">
        <f>IF('proje ve personel bilgileri'!A715&lt;&gt;0,('proje ve personel bilgileri'!A715)," ")</f>
        <v> </v>
      </c>
      <c r="C1365" s="94"/>
      <c r="D1365" s="255"/>
      <c r="E1365" s="255"/>
      <c r="F1365" s="255"/>
      <c r="G1365" s="255"/>
      <c r="H1365" s="255"/>
      <c r="I1365" s="255"/>
      <c r="J1365" s="255"/>
      <c r="K1365" s="93">
        <f t="shared" si="76"/>
        <v>0</v>
      </c>
    </row>
    <row r="1366" spans="1:11" ht="15" customHeight="1">
      <c r="A1366" s="2">
        <v>702</v>
      </c>
      <c r="B1366" s="90" t="str">
        <f>IF('proje ve personel bilgileri'!A716&lt;&gt;0,('proje ve personel bilgileri'!A716)," ")</f>
        <v> </v>
      </c>
      <c r="C1366" s="94"/>
      <c r="D1366" s="255"/>
      <c r="E1366" s="255"/>
      <c r="F1366" s="255"/>
      <c r="G1366" s="255"/>
      <c r="H1366" s="255"/>
      <c r="I1366" s="255"/>
      <c r="J1366" s="255"/>
      <c r="K1366" s="93">
        <f t="shared" si="76"/>
        <v>0</v>
      </c>
    </row>
    <row r="1367" spans="1:11" ht="15.75" customHeight="1">
      <c r="A1367" s="325" t="s">
        <v>63</v>
      </c>
      <c r="B1367" s="326"/>
      <c r="C1367" s="7" t="str">
        <f aca="true" t="shared" si="77" ref="C1367:J1367">IF($K$28&lt;&gt;0,SUM(C1349:C1366)," ")</f>
        <v> </v>
      </c>
      <c r="D1367" s="8" t="str">
        <f t="shared" si="77"/>
        <v> </v>
      </c>
      <c r="E1367" s="8" t="str">
        <f t="shared" si="77"/>
        <v> </v>
      </c>
      <c r="F1367" s="8" t="str">
        <f t="shared" si="77"/>
        <v> </v>
      </c>
      <c r="G1367" s="8" t="str">
        <f t="shared" si="77"/>
        <v> </v>
      </c>
      <c r="H1367" s="8" t="str">
        <f t="shared" si="77"/>
        <v> </v>
      </c>
      <c r="I1367" s="8" t="str">
        <f t="shared" si="77"/>
        <v> </v>
      </c>
      <c r="J1367" s="8" t="str">
        <f t="shared" si="77"/>
        <v> </v>
      </c>
      <c r="K1367" s="9">
        <f>SUM(K1349:K1366)+K1331</f>
        <v>0</v>
      </c>
    </row>
    <row r="1368" ht="15" customHeight="1">
      <c r="A1368" s="259"/>
    </row>
    <row r="1369" spans="1:11" ht="15" customHeight="1">
      <c r="A1369" s="323" t="s">
        <v>64</v>
      </c>
      <c r="B1369" s="323"/>
      <c r="C1369" s="323"/>
      <c r="D1369" s="323"/>
      <c r="E1369" s="323"/>
      <c r="F1369" s="323"/>
      <c r="G1369" s="323"/>
      <c r="H1369" s="323"/>
      <c r="I1369" s="323"/>
      <c r="J1369" s="323"/>
      <c r="K1369" s="323"/>
    </row>
    <row r="1370" ht="15" customHeight="1">
      <c r="A1370" s="49"/>
    </row>
    <row r="1371" ht="15" customHeight="1">
      <c r="A1371" s="257" t="s">
        <v>65</v>
      </c>
    </row>
    <row r="1372" spans="3:5" ht="15" customHeight="1">
      <c r="C1372" s="257" t="s">
        <v>66</v>
      </c>
      <c r="E1372" s="257" t="s">
        <v>67</v>
      </c>
    </row>
    <row r="1376" spans="1:11" ht="15.75" customHeight="1">
      <c r="A1376" s="324" t="s">
        <v>49</v>
      </c>
      <c r="B1376" s="324"/>
      <c r="C1376" s="324"/>
      <c r="D1376" s="324"/>
      <c r="E1376" s="324"/>
      <c r="F1376" s="324"/>
      <c r="G1376" s="324"/>
      <c r="H1376" s="324"/>
      <c r="I1376" s="324"/>
      <c r="J1376" s="324"/>
      <c r="K1376" s="324"/>
    </row>
    <row r="1377" spans="1:11" ht="15" customHeight="1">
      <c r="A1377" s="66"/>
      <c r="B1377" s="66"/>
      <c r="C1377" s="66"/>
      <c r="D1377" s="66"/>
      <c r="E1377" s="66"/>
      <c r="F1377" s="73" t="e">
        <f>'proje ve personel bilgileri'!#REF!</f>
        <v>#REF!</v>
      </c>
      <c r="G1377" s="68" t="e">
        <f>IF('proje ve personel bilgileri'!#REF!=1,"/ Haziran ayına aittir.",(IF('proje ve personel bilgileri'!#REF!=2,"/ Aralık ayına aittir.",0)))</f>
        <v>#REF!</v>
      </c>
      <c r="H1377" s="66"/>
      <c r="I1377" s="66"/>
      <c r="J1377" s="66"/>
      <c r="K1377" s="66"/>
    </row>
    <row r="1378" ht="18.75" customHeight="1">
      <c r="K1378" s="4" t="s">
        <v>50</v>
      </c>
    </row>
    <row r="1379" spans="1:11" ht="15.75" customHeight="1">
      <c r="A1379" s="327" t="s">
        <v>2</v>
      </c>
      <c r="B1379" s="328"/>
      <c r="C1379" s="329">
        <f>'proje ve personel bilgileri'!$B$2</f>
        <v>0</v>
      </c>
      <c r="D1379" s="330"/>
      <c r="E1379" s="330"/>
      <c r="F1379" s="330"/>
      <c r="G1379" s="330"/>
      <c r="H1379" s="330"/>
      <c r="I1379" s="330"/>
      <c r="J1379" s="330"/>
      <c r="K1379" s="331"/>
    </row>
    <row r="1380" spans="1:11" ht="15.75" customHeight="1">
      <c r="A1380" s="332" t="s">
        <v>3</v>
      </c>
      <c r="B1380" s="333"/>
      <c r="C1380" s="334">
        <f>'proje ve personel bilgileri'!$B$3</f>
        <v>0</v>
      </c>
      <c r="D1380" s="335"/>
      <c r="E1380" s="335"/>
      <c r="F1380" s="335"/>
      <c r="G1380" s="335"/>
      <c r="H1380" s="335"/>
      <c r="I1380" s="335"/>
      <c r="J1380" s="335"/>
      <c r="K1380" s="336"/>
    </row>
    <row r="1381" spans="1:11" ht="15" customHeight="1">
      <c r="A1381" s="313" t="s">
        <v>51</v>
      </c>
      <c r="B1381" s="313" t="s">
        <v>9</v>
      </c>
      <c r="C1381" s="313" t="s">
        <v>52</v>
      </c>
      <c r="D1381" s="321" t="s">
        <v>53</v>
      </c>
      <c r="E1381" s="314"/>
      <c r="F1381" s="315"/>
      <c r="G1381" s="313" t="s">
        <v>54</v>
      </c>
      <c r="H1381" s="316" t="s">
        <v>55</v>
      </c>
      <c r="I1381" s="316" t="s">
        <v>56</v>
      </c>
      <c r="J1381" s="316" t="s">
        <v>57</v>
      </c>
      <c r="K1381" s="310" t="s">
        <v>58</v>
      </c>
    </row>
    <row r="1382" spans="1:11" ht="15.75" customHeight="1">
      <c r="A1382" s="312"/>
      <c r="B1382" s="312"/>
      <c r="C1382" s="312"/>
      <c r="D1382" s="322"/>
      <c r="E1382" s="319" t="s">
        <v>59</v>
      </c>
      <c r="F1382" s="320"/>
      <c r="G1382" s="312"/>
      <c r="H1382" s="317"/>
      <c r="I1382" s="317"/>
      <c r="J1382" s="317"/>
      <c r="K1382" s="311"/>
    </row>
    <row r="1383" spans="1:11" ht="60.75" customHeight="1">
      <c r="A1383" s="312"/>
      <c r="B1383" s="312"/>
      <c r="C1383" s="312"/>
      <c r="D1383" s="322"/>
      <c r="E1383" s="5" t="s">
        <v>69</v>
      </c>
      <c r="F1383" s="5" t="s">
        <v>61</v>
      </c>
      <c r="G1383" s="312"/>
      <c r="H1383" s="317"/>
      <c r="I1383" s="318"/>
      <c r="J1383" s="318"/>
      <c r="K1383" s="312"/>
    </row>
    <row r="1384" spans="1:11" ht="15.75" customHeight="1">
      <c r="A1384" s="312"/>
      <c r="B1384" s="312"/>
      <c r="C1384" s="312"/>
      <c r="D1384" s="322"/>
      <c r="E1384" s="6" t="s">
        <v>62</v>
      </c>
      <c r="F1384" s="6" t="s">
        <v>62</v>
      </c>
      <c r="G1384" s="253" t="s">
        <v>62</v>
      </c>
      <c r="H1384" s="253" t="s">
        <v>62</v>
      </c>
      <c r="I1384" s="256" t="s">
        <v>62</v>
      </c>
      <c r="J1384" s="6" t="s">
        <v>62</v>
      </c>
      <c r="K1384" s="312"/>
    </row>
    <row r="1385" spans="1:11" ht="15.75" customHeight="1">
      <c r="A1385" s="1">
        <v>703</v>
      </c>
      <c r="B1385" s="90" t="str">
        <f>IF('proje ve personel bilgileri'!A717&lt;&gt;0,('proje ve personel bilgileri'!A717)," ")</f>
        <v> </v>
      </c>
      <c r="C1385" s="91"/>
      <c r="D1385" s="92"/>
      <c r="E1385" s="92"/>
      <c r="F1385" s="92"/>
      <c r="G1385" s="92"/>
      <c r="H1385" s="92"/>
      <c r="I1385" s="92"/>
      <c r="J1385" s="92"/>
      <c r="K1385" s="93">
        <f aca="true" t="shared" si="78" ref="K1385:K1402">IF(D1385&lt;&gt;0,SUM(D1385+E1385+F1385+G1385-H1385-I1385-J1385),0)</f>
        <v>0</v>
      </c>
    </row>
    <row r="1386" spans="1:11" ht="15.75" customHeight="1">
      <c r="A1386" s="2">
        <v>704</v>
      </c>
      <c r="B1386" s="90" t="str">
        <f>IF('proje ve personel bilgileri'!A718&lt;&gt;0,('proje ve personel bilgileri'!A718)," ")</f>
        <v> </v>
      </c>
      <c r="C1386" s="94"/>
      <c r="D1386" s="255"/>
      <c r="E1386" s="255"/>
      <c r="F1386" s="255"/>
      <c r="G1386" s="255"/>
      <c r="H1386" s="255"/>
      <c r="I1386" s="255"/>
      <c r="J1386" s="255"/>
      <c r="K1386" s="93">
        <f t="shared" si="78"/>
        <v>0</v>
      </c>
    </row>
    <row r="1387" spans="1:11" ht="15.75" customHeight="1">
      <c r="A1387" s="1">
        <v>705</v>
      </c>
      <c r="B1387" s="90" t="str">
        <f>IF('proje ve personel bilgileri'!A719&lt;&gt;0,('proje ve personel bilgileri'!A719)," ")</f>
        <v> </v>
      </c>
      <c r="C1387" s="94"/>
      <c r="D1387" s="255"/>
      <c r="E1387" s="255"/>
      <c r="F1387" s="255"/>
      <c r="G1387" s="255"/>
      <c r="H1387" s="255"/>
      <c r="I1387" s="255"/>
      <c r="J1387" s="255"/>
      <c r="K1387" s="93">
        <f t="shared" si="78"/>
        <v>0</v>
      </c>
    </row>
    <row r="1388" spans="1:11" ht="15.75" customHeight="1">
      <c r="A1388" s="2">
        <v>706</v>
      </c>
      <c r="B1388" s="90" t="str">
        <f>IF('proje ve personel bilgileri'!A720&lt;&gt;0,('proje ve personel bilgileri'!A720)," ")</f>
        <v> </v>
      </c>
      <c r="C1388" s="94"/>
      <c r="D1388" s="255"/>
      <c r="E1388" s="255"/>
      <c r="F1388" s="255"/>
      <c r="G1388" s="255"/>
      <c r="H1388" s="255"/>
      <c r="I1388" s="255"/>
      <c r="J1388" s="255"/>
      <c r="K1388" s="93">
        <f t="shared" si="78"/>
        <v>0</v>
      </c>
    </row>
    <row r="1389" spans="1:11" ht="15.75" customHeight="1">
      <c r="A1389" s="1">
        <v>707</v>
      </c>
      <c r="B1389" s="90" t="str">
        <f>IF('proje ve personel bilgileri'!A721&lt;&gt;0,('proje ve personel bilgileri'!A721)," ")</f>
        <v> </v>
      </c>
      <c r="C1389" s="94"/>
      <c r="D1389" s="255"/>
      <c r="E1389" s="255"/>
      <c r="F1389" s="255"/>
      <c r="G1389" s="255"/>
      <c r="H1389" s="255"/>
      <c r="I1389" s="255"/>
      <c r="J1389" s="255"/>
      <c r="K1389" s="93">
        <f t="shared" si="78"/>
        <v>0</v>
      </c>
    </row>
    <row r="1390" spans="1:11" ht="15.75" customHeight="1">
      <c r="A1390" s="2">
        <v>708</v>
      </c>
      <c r="B1390" s="90" t="str">
        <f>IF('proje ve personel bilgileri'!A722&lt;&gt;0,('proje ve personel bilgileri'!A722)," ")</f>
        <v> </v>
      </c>
      <c r="C1390" s="94"/>
      <c r="D1390" s="255"/>
      <c r="E1390" s="255"/>
      <c r="F1390" s="255"/>
      <c r="G1390" s="255"/>
      <c r="H1390" s="255"/>
      <c r="I1390" s="255"/>
      <c r="J1390" s="255"/>
      <c r="K1390" s="93">
        <f t="shared" si="78"/>
        <v>0</v>
      </c>
    </row>
    <row r="1391" spans="1:11" ht="15.75" customHeight="1">
      <c r="A1391" s="1">
        <v>709</v>
      </c>
      <c r="B1391" s="90" t="str">
        <f>IF('proje ve personel bilgileri'!A723&lt;&gt;0,('proje ve personel bilgileri'!A723)," ")</f>
        <v> </v>
      </c>
      <c r="C1391" s="94"/>
      <c r="D1391" s="255"/>
      <c r="E1391" s="255"/>
      <c r="F1391" s="255"/>
      <c r="G1391" s="255"/>
      <c r="H1391" s="255"/>
      <c r="I1391" s="255"/>
      <c r="J1391" s="255"/>
      <c r="K1391" s="93">
        <f t="shared" si="78"/>
        <v>0</v>
      </c>
    </row>
    <row r="1392" spans="1:11" ht="15.75" customHeight="1">
      <c r="A1392" s="2">
        <v>710</v>
      </c>
      <c r="B1392" s="90" t="str">
        <f>IF('proje ve personel bilgileri'!A724&lt;&gt;0,('proje ve personel bilgileri'!A724)," ")</f>
        <v> </v>
      </c>
      <c r="C1392" s="94"/>
      <c r="D1392" s="255"/>
      <c r="E1392" s="255"/>
      <c r="F1392" s="255"/>
      <c r="G1392" s="255"/>
      <c r="H1392" s="255"/>
      <c r="I1392" s="255"/>
      <c r="J1392" s="255"/>
      <c r="K1392" s="93">
        <f t="shared" si="78"/>
        <v>0</v>
      </c>
    </row>
    <row r="1393" spans="1:11" ht="15.75" customHeight="1">
      <c r="A1393" s="1">
        <v>711</v>
      </c>
      <c r="B1393" s="90" t="str">
        <f>IF('proje ve personel bilgileri'!A725&lt;&gt;0,('proje ve personel bilgileri'!A725)," ")</f>
        <v> </v>
      </c>
      <c r="C1393" s="94"/>
      <c r="D1393" s="255"/>
      <c r="E1393" s="255"/>
      <c r="F1393" s="255"/>
      <c r="G1393" s="255"/>
      <c r="H1393" s="255"/>
      <c r="I1393" s="255"/>
      <c r="J1393" s="255"/>
      <c r="K1393" s="93">
        <f t="shared" si="78"/>
        <v>0</v>
      </c>
    </row>
    <row r="1394" spans="1:11" ht="15.75" customHeight="1">
      <c r="A1394" s="2">
        <v>712</v>
      </c>
      <c r="B1394" s="90" t="str">
        <f>IF('proje ve personel bilgileri'!A726&lt;&gt;0,('proje ve personel bilgileri'!A726)," ")</f>
        <v> </v>
      </c>
      <c r="C1394" s="94"/>
      <c r="D1394" s="255"/>
      <c r="E1394" s="255"/>
      <c r="F1394" s="255"/>
      <c r="G1394" s="255"/>
      <c r="H1394" s="255"/>
      <c r="I1394" s="255"/>
      <c r="J1394" s="255"/>
      <c r="K1394" s="93">
        <f t="shared" si="78"/>
        <v>0</v>
      </c>
    </row>
    <row r="1395" spans="1:11" ht="15.75" customHeight="1">
      <c r="A1395" s="1">
        <v>713</v>
      </c>
      <c r="B1395" s="90" t="str">
        <f>IF('proje ve personel bilgileri'!A727&lt;&gt;0,('proje ve personel bilgileri'!A727)," ")</f>
        <v> </v>
      </c>
      <c r="C1395" s="94"/>
      <c r="D1395" s="255"/>
      <c r="E1395" s="255"/>
      <c r="F1395" s="255"/>
      <c r="G1395" s="255"/>
      <c r="H1395" s="255"/>
      <c r="I1395" s="255"/>
      <c r="J1395" s="255"/>
      <c r="K1395" s="93">
        <f t="shared" si="78"/>
        <v>0</v>
      </c>
    </row>
    <row r="1396" spans="1:11" ht="15.75" customHeight="1">
      <c r="A1396" s="2">
        <v>714</v>
      </c>
      <c r="B1396" s="90" t="str">
        <f>IF('proje ve personel bilgileri'!A728&lt;&gt;0,('proje ve personel bilgileri'!A728)," ")</f>
        <v> </v>
      </c>
      <c r="C1396" s="94"/>
      <c r="D1396" s="255"/>
      <c r="E1396" s="255"/>
      <c r="F1396" s="255"/>
      <c r="G1396" s="255"/>
      <c r="H1396" s="255"/>
      <c r="I1396" s="255"/>
      <c r="J1396" s="255"/>
      <c r="K1396" s="93">
        <f t="shared" si="78"/>
        <v>0</v>
      </c>
    </row>
    <row r="1397" spans="1:11" ht="15.75" customHeight="1">
      <c r="A1397" s="1">
        <v>715</v>
      </c>
      <c r="B1397" s="90" t="str">
        <f>IF('proje ve personel bilgileri'!A729&lt;&gt;0,('proje ve personel bilgileri'!A729)," ")</f>
        <v> </v>
      </c>
      <c r="C1397" s="94"/>
      <c r="D1397" s="255"/>
      <c r="E1397" s="255"/>
      <c r="F1397" s="255"/>
      <c r="G1397" s="255"/>
      <c r="H1397" s="255"/>
      <c r="I1397" s="255"/>
      <c r="J1397" s="255"/>
      <c r="K1397" s="93">
        <f t="shared" si="78"/>
        <v>0</v>
      </c>
    </row>
    <row r="1398" spans="1:11" ht="15.75" customHeight="1">
      <c r="A1398" s="2">
        <v>716</v>
      </c>
      <c r="B1398" s="90" t="str">
        <f>IF('proje ve personel bilgileri'!A730&lt;&gt;0,('proje ve personel bilgileri'!A730)," ")</f>
        <v> </v>
      </c>
      <c r="C1398" s="94"/>
      <c r="D1398" s="255"/>
      <c r="E1398" s="255"/>
      <c r="F1398" s="255"/>
      <c r="G1398" s="255"/>
      <c r="H1398" s="255"/>
      <c r="I1398" s="255"/>
      <c r="J1398" s="255"/>
      <c r="K1398" s="93">
        <f t="shared" si="78"/>
        <v>0</v>
      </c>
    </row>
    <row r="1399" spans="1:11" ht="15.75" customHeight="1">
      <c r="A1399" s="1">
        <v>717</v>
      </c>
      <c r="B1399" s="90" t="str">
        <f>IF('proje ve personel bilgileri'!A731&lt;&gt;0,('proje ve personel bilgileri'!A731)," ")</f>
        <v> </v>
      </c>
      <c r="C1399" s="94"/>
      <c r="D1399" s="255"/>
      <c r="E1399" s="255"/>
      <c r="F1399" s="255"/>
      <c r="G1399" s="255"/>
      <c r="H1399" s="255"/>
      <c r="I1399" s="255"/>
      <c r="J1399" s="255"/>
      <c r="K1399" s="93">
        <f t="shared" si="78"/>
        <v>0</v>
      </c>
    </row>
    <row r="1400" spans="1:11" ht="15.75" customHeight="1">
      <c r="A1400" s="2">
        <v>718</v>
      </c>
      <c r="B1400" s="90" t="str">
        <f>IF('proje ve personel bilgileri'!A732&lt;&gt;0,('proje ve personel bilgileri'!A732)," ")</f>
        <v> </v>
      </c>
      <c r="C1400" s="94"/>
      <c r="D1400" s="255"/>
      <c r="E1400" s="255"/>
      <c r="F1400" s="255"/>
      <c r="G1400" s="255"/>
      <c r="H1400" s="255"/>
      <c r="I1400" s="255"/>
      <c r="J1400" s="255"/>
      <c r="K1400" s="93">
        <f t="shared" si="78"/>
        <v>0</v>
      </c>
    </row>
    <row r="1401" spans="1:11" ht="15.75" customHeight="1">
      <c r="A1401" s="1">
        <v>719</v>
      </c>
      <c r="B1401" s="90" t="str">
        <f>IF('proje ve personel bilgileri'!A733&lt;&gt;0,('proje ve personel bilgileri'!A733)," ")</f>
        <v> </v>
      </c>
      <c r="C1401" s="94"/>
      <c r="D1401" s="255"/>
      <c r="E1401" s="255"/>
      <c r="F1401" s="255"/>
      <c r="G1401" s="255"/>
      <c r="H1401" s="255"/>
      <c r="I1401" s="255"/>
      <c r="J1401" s="255"/>
      <c r="K1401" s="93">
        <f t="shared" si="78"/>
        <v>0</v>
      </c>
    </row>
    <row r="1402" spans="1:11" ht="15" customHeight="1">
      <c r="A1402" s="2">
        <v>720</v>
      </c>
      <c r="B1402" s="90" t="str">
        <f>IF('proje ve personel bilgileri'!A734&lt;&gt;0,('proje ve personel bilgileri'!A734)," ")</f>
        <v> </v>
      </c>
      <c r="C1402" s="94"/>
      <c r="D1402" s="255"/>
      <c r="E1402" s="255"/>
      <c r="F1402" s="255"/>
      <c r="G1402" s="255"/>
      <c r="H1402" s="255"/>
      <c r="I1402" s="255"/>
      <c r="J1402" s="255"/>
      <c r="K1402" s="93">
        <f t="shared" si="78"/>
        <v>0</v>
      </c>
    </row>
    <row r="1403" spans="1:11" ht="15.75" customHeight="1">
      <c r="A1403" s="325" t="s">
        <v>63</v>
      </c>
      <c r="B1403" s="326"/>
      <c r="C1403" s="7" t="str">
        <f aca="true" t="shared" si="79" ref="C1403:J1403">IF($K$28&lt;&gt;0,SUM(C1385:C1402)," ")</f>
        <v> </v>
      </c>
      <c r="D1403" s="8" t="str">
        <f t="shared" si="79"/>
        <v> </v>
      </c>
      <c r="E1403" s="8" t="str">
        <f t="shared" si="79"/>
        <v> </v>
      </c>
      <c r="F1403" s="8" t="str">
        <f t="shared" si="79"/>
        <v> </v>
      </c>
      <c r="G1403" s="8" t="str">
        <f t="shared" si="79"/>
        <v> </v>
      </c>
      <c r="H1403" s="8" t="str">
        <f t="shared" si="79"/>
        <v> </v>
      </c>
      <c r="I1403" s="8" t="str">
        <f t="shared" si="79"/>
        <v> </v>
      </c>
      <c r="J1403" s="8" t="str">
        <f t="shared" si="79"/>
        <v> </v>
      </c>
      <c r="K1403" s="9">
        <f>SUM(K1385:K1402)+K1367</f>
        <v>0</v>
      </c>
    </row>
    <row r="1404" ht="15" customHeight="1">
      <c r="A1404" s="259"/>
    </row>
    <row r="1405" spans="1:11" ht="15" customHeight="1">
      <c r="A1405" s="323" t="s">
        <v>64</v>
      </c>
      <c r="B1405" s="323"/>
      <c r="C1405" s="323"/>
      <c r="D1405" s="323"/>
      <c r="E1405" s="323"/>
      <c r="F1405" s="323"/>
      <c r="G1405" s="323"/>
      <c r="H1405" s="323"/>
      <c r="I1405" s="323"/>
      <c r="J1405" s="323"/>
      <c r="K1405" s="323"/>
    </row>
    <row r="1406" ht="15" customHeight="1">
      <c r="A1406" s="49"/>
    </row>
    <row r="1407" ht="15" customHeight="1">
      <c r="A1407" s="257" t="s">
        <v>65</v>
      </c>
    </row>
    <row r="1408" spans="3:5" ht="15" customHeight="1">
      <c r="C1408" s="257" t="s">
        <v>66</v>
      </c>
      <c r="E1408" s="257" t="s">
        <v>67</v>
      </c>
    </row>
    <row r="1412" spans="1:11" ht="15.75" customHeight="1">
      <c r="A1412" s="324" t="s">
        <v>49</v>
      </c>
      <c r="B1412" s="324"/>
      <c r="C1412" s="324"/>
      <c r="D1412" s="324"/>
      <c r="E1412" s="324"/>
      <c r="F1412" s="324"/>
      <c r="G1412" s="324"/>
      <c r="H1412" s="324"/>
      <c r="I1412" s="324"/>
      <c r="J1412" s="324"/>
      <c r="K1412" s="324"/>
    </row>
    <row r="1413" spans="1:11" ht="15" customHeight="1">
      <c r="A1413" s="66"/>
      <c r="B1413" s="66"/>
      <c r="C1413" s="66"/>
      <c r="D1413" s="66"/>
      <c r="E1413" s="66"/>
      <c r="F1413" s="73" t="e">
        <f>'proje ve personel bilgileri'!#REF!</f>
        <v>#REF!</v>
      </c>
      <c r="G1413" s="68" t="e">
        <f>IF('proje ve personel bilgileri'!#REF!=1,"/ Haziran ayına aittir.",(IF('proje ve personel bilgileri'!#REF!=2,"/ Aralık ayına aittir.",0)))</f>
        <v>#REF!</v>
      </c>
      <c r="H1413" s="66"/>
      <c r="I1413" s="66"/>
      <c r="J1413" s="66"/>
      <c r="K1413" s="66"/>
    </row>
    <row r="1414" ht="18.75" customHeight="1">
      <c r="K1414" s="4" t="s">
        <v>50</v>
      </c>
    </row>
    <row r="1415" spans="1:11" ht="15.75" customHeight="1">
      <c r="A1415" s="327" t="s">
        <v>2</v>
      </c>
      <c r="B1415" s="328"/>
      <c r="C1415" s="329">
        <f>'proje ve personel bilgileri'!$B$2</f>
        <v>0</v>
      </c>
      <c r="D1415" s="330"/>
      <c r="E1415" s="330"/>
      <c r="F1415" s="330"/>
      <c r="G1415" s="330"/>
      <c r="H1415" s="330"/>
      <c r="I1415" s="330"/>
      <c r="J1415" s="330"/>
      <c r="K1415" s="331"/>
    </row>
    <row r="1416" spans="1:11" ht="15.75" customHeight="1">
      <c r="A1416" s="332" t="s">
        <v>3</v>
      </c>
      <c r="B1416" s="333"/>
      <c r="C1416" s="334">
        <f>'proje ve personel bilgileri'!$B$3</f>
        <v>0</v>
      </c>
      <c r="D1416" s="335"/>
      <c r="E1416" s="335"/>
      <c r="F1416" s="335"/>
      <c r="G1416" s="335"/>
      <c r="H1416" s="335"/>
      <c r="I1416" s="335"/>
      <c r="J1416" s="335"/>
      <c r="K1416" s="336"/>
    </row>
    <row r="1417" spans="1:11" ht="15" customHeight="1">
      <c r="A1417" s="313" t="s">
        <v>51</v>
      </c>
      <c r="B1417" s="313" t="s">
        <v>9</v>
      </c>
      <c r="C1417" s="313" t="s">
        <v>52</v>
      </c>
      <c r="D1417" s="321" t="s">
        <v>53</v>
      </c>
      <c r="E1417" s="314"/>
      <c r="F1417" s="315"/>
      <c r="G1417" s="313" t="s">
        <v>54</v>
      </c>
      <c r="H1417" s="316" t="s">
        <v>55</v>
      </c>
      <c r="I1417" s="316" t="s">
        <v>56</v>
      </c>
      <c r="J1417" s="316" t="s">
        <v>57</v>
      </c>
      <c r="K1417" s="310" t="s">
        <v>58</v>
      </c>
    </row>
    <row r="1418" spans="1:11" ht="15.75" customHeight="1">
      <c r="A1418" s="312"/>
      <c r="B1418" s="312"/>
      <c r="C1418" s="312"/>
      <c r="D1418" s="322"/>
      <c r="E1418" s="319" t="s">
        <v>59</v>
      </c>
      <c r="F1418" s="320"/>
      <c r="G1418" s="312"/>
      <c r="H1418" s="317"/>
      <c r="I1418" s="317"/>
      <c r="J1418" s="317"/>
      <c r="K1418" s="311"/>
    </row>
    <row r="1419" spans="1:11" ht="60.75" customHeight="1">
      <c r="A1419" s="312"/>
      <c r="B1419" s="312"/>
      <c r="C1419" s="312"/>
      <c r="D1419" s="322"/>
      <c r="E1419" s="5" t="s">
        <v>69</v>
      </c>
      <c r="F1419" s="5" t="s">
        <v>61</v>
      </c>
      <c r="G1419" s="312"/>
      <c r="H1419" s="317"/>
      <c r="I1419" s="318"/>
      <c r="J1419" s="318"/>
      <c r="K1419" s="312"/>
    </row>
    <row r="1420" spans="1:11" ht="15.75" customHeight="1">
      <c r="A1420" s="312"/>
      <c r="B1420" s="312"/>
      <c r="C1420" s="312"/>
      <c r="D1420" s="322"/>
      <c r="E1420" s="6" t="s">
        <v>62</v>
      </c>
      <c r="F1420" s="6" t="s">
        <v>62</v>
      </c>
      <c r="G1420" s="253" t="s">
        <v>62</v>
      </c>
      <c r="H1420" s="253" t="s">
        <v>62</v>
      </c>
      <c r="I1420" s="256" t="s">
        <v>62</v>
      </c>
      <c r="J1420" s="6" t="s">
        <v>62</v>
      </c>
      <c r="K1420" s="312"/>
    </row>
    <row r="1421" spans="1:11" ht="15.75" customHeight="1">
      <c r="A1421" s="1">
        <v>721</v>
      </c>
      <c r="B1421" s="90" t="str">
        <f>IF('proje ve personel bilgileri'!A735&lt;&gt;0,('proje ve personel bilgileri'!A735)," ")</f>
        <v> </v>
      </c>
      <c r="C1421" s="91"/>
      <c r="D1421" s="92"/>
      <c r="E1421" s="92"/>
      <c r="F1421" s="92"/>
      <c r="G1421" s="92"/>
      <c r="H1421" s="92"/>
      <c r="I1421" s="92"/>
      <c r="J1421" s="92"/>
      <c r="K1421" s="93">
        <f aca="true" t="shared" si="80" ref="K1421:K1438">IF(D1421&lt;&gt;0,SUM(D1421+E1421+F1421+G1421-H1421-I1421-J1421),0)</f>
        <v>0</v>
      </c>
    </row>
    <row r="1422" spans="1:11" ht="15.75" customHeight="1">
      <c r="A1422" s="2">
        <v>722</v>
      </c>
      <c r="B1422" s="90" t="str">
        <f>IF('proje ve personel bilgileri'!A736&lt;&gt;0,('proje ve personel bilgileri'!A736)," ")</f>
        <v> </v>
      </c>
      <c r="C1422" s="94"/>
      <c r="D1422" s="255"/>
      <c r="E1422" s="255"/>
      <c r="F1422" s="255"/>
      <c r="G1422" s="255"/>
      <c r="H1422" s="255"/>
      <c r="I1422" s="255"/>
      <c r="J1422" s="255"/>
      <c r="K1422" s="93">
        <f t="shared" si="80"/>
        <v>0</v>
      </c>
    </row>
    <row r="1423" spans="1:11" ht="15.75" customHeight="1">
      <c r="A1423" s="1">
        <v>723</v>
      </c>
      <c r="B1423" s="90" t="str">
        <f>IF('proje ve personel bilgileri'!A737&lt;&gt;0,('proje ve personel bilgileri'!A737)," ")</f>
        <v> </v>
      </c>
      <c r="C1423" s="94"/>
      <c r="D1423" s="255"/>
      <c r="E1423" s="255"/>
      <c r="F1423" s="255"/>
      <c r="G1423" s="255"/>
      <c r="H1423" s="255"/>
      <c r="I1423" s="255"/>
      <c r="J1423" s="255"/>
      <c r="K1423" s="93">
        <f t="shared" si="80"/>
        <v>0</v>
      </c>
    </row>
    <row r="1424" spans="1:11" ht="15.75" customHeight="1">
      <c r="A1424" s="2">
        <v>724</v>
      </c>
      <c r="B1424" s="90" t="str">
        <f>IF('proje ve personel bilgileri'!A738&lt;&gt;0,('proje ve personel bilgileri'!A738)," ")</f>
        <v> </v>
      </c>
      <c r="C1424" s="94"/>
      <c r="D1424" s="255"/>
      <c r="E1424" s="255"/>
      <c r="F1424" s="255"/>
      <c r="G1424" s="255"/>
      <c r="H1424" s="255"/>
      <c r="I1424" s="255"/>
      <c r="J1424" s="255"/>
      <c r="K1424" s="93">
        <f t="shared" si="80"/>
        <v>0</v>
      </c>
    </row>
    <row r="1425" spans="1:11" ht="15.75" customHeight="1">
      <c r="A1425" s="1">
        <v>725</v>
      </c>
      <c r="B1425" s="90" t="str">
        <f>IF('proje ve personel bilgileri'!A739&lt;&gt;0,('proje ve personel bilgileri'!A739)," ")</f>
        <v> </v>
      </c>
      <c r="C1425" s="94"/>
      <c r="D1425" s="255"/>
      <c r="E1425" s="255"/>
      <c r="F1425" s="255"/>
      <c r="G1425" s="255"/>
      <c r="H1425" s="255"/>
      <c r="I1425" s="255"/>
      <c r="J1425" s="255"/>
      <c r="K1425" s="93">
        <f t="shared" si="80"/>
        <v>0</v>
      </c>
    </row>
    <row r="1426" spans="1:11" ht="15.75" customHeight="1">
      <c r="A1426" s="2">
        <v>726</v>
      </c>
      <c r="B1426" s="90" t="str">
        <f>IF('proje ve personel bilgileri'!A740&lt;&gt;0,('proje ve personel bilgileri'!A740)," ")</f>
        <v> </v>
      </c>
      <c r="C1426" s="94"/>
      <c r="D1426" s="255"/>
      <c r="E1426" s="255"/>
      <c r="F1426" s="255"/>
      <c r="G1426" s="255"/>
      <c r="H1426" s="255"/>
      <c r="I1426" s="255"/>
      <c r="J1426" s="255"/>
      <c r="K1426" s="93">
        <f t="shared" si="80"/>
        <v>0</v>
      </c>
    </row>
    <row r="1427" spans="1:11" ht="15.75" customHeight="1">
      <c r="A1427" s="1">
        <v>727</v>
      </c>
      <c r="B1427" s="90" t="str">
        <f>IF('proje ve personel bilgileri'!A741&lt;&gt;0,('proje ve personel bilgileri'!A741)," ")</f>
        <v> </v>
      </c>
      <c r="C1427" s="94"/>
      <c r="D1427" s="255"/>
      <c r="E1427" s="255"/>
      <c r="F1427" s="255"/>
      <c r="G1427" s="255"/>
      <c r="H1427" s="255"/>
      <c r="I1427" s="255"/>
      <c r="J1427" s="255"/>
      <c r="K1427" s="93">
        <f t="shared" si="80"/>
        <v>0</v>
      </c>
    </row>
    <row r="1428" spans="1:11" ht="15.75" customHeight="1">
      <c r="A1428" s="2">
        <v>728</v>
      </c>
      <c r="B1428" s="90" t="str">
        <f>IF('proje ve personel bilgileri'!A742&lt;&gt;0,('proje ve personel bilgileri'!A742)," ")</f>
        <v> </v>
      </c>
      <c r="C1428" s="94"/>
      <c r="D1428" s="255"/>
      <c r="E1428" s="255"/>
      <c r="F1428" s="255"/>
      <c r="G1428" s="255"/>
      <c r="H1428" s="255"/>
      <c r="I1428" s="255"/>
      <c r="J1428" s="255"/>
      <c r="K1428" s="93">
        <f t="shared" si="80"/>
        <v>0</v>
      </c>
    </row>
    <row r="1429" spans="1:11" ht="15.75" customHeight="1">
      <c r="A1429" s="1">
        <v>729</v>
      </c>
      <c r="B1429" s="90" t="str">
        <f>IF('proje ve personel bilgileri'!A743&lt;&gt;0,('proje ve personel bilgileri'!A743)," ")</f>
        <v> </v>
      </c>
      <c r="C1429" s="94"/>
      <c r="D1429" s="255"/>
      <c r="E1429" s="255"/>
      <c r="F1429" s="255"/>
      <c r="G1429" s="255"/>
      <c r="H1429" s="255"/>
      <c r="I1429" s="255"/>
      <c r="J1429" s="255"/>
      <c r="K1429" s="93">
        <f t="shared" si="80"/>
        <v>0</v>
      </c>
    </row>
    <row r="1430" spans="1:11" ht="15.75" customHeight="1">
      <c r="A1430" s="2">
        <v>730</v>
      </c>
      <c r="B1430" s="90" t="str">
        <f>IF('proje ve personel bilgileri'!A744&lt;&gt;0,('proje ve personel bilgileri'!A744)," ")</f>
        <v> </v>
      </c>
      <c r="C1430" s="94"/>
      <c r="D1430" s="255"/>
      <c r="E1430" s="255"/>
      <c r="F1430" s="255"/>
      <c r="G1430" s="255"/>
      <c r="H1430" s="255"/>
      <c r="I1430" s="255"/>
      <c r="J1430" s="255"/>
      <c r="K1430" s="93">
        <f t="shared" si="80"/>
        <v>0</v>
      </c>
    </row>
    <row r="1431" spans="1:11" ht="15.75" customHeight="1">
      <c r="A1431" s="1">
        <v>731</v>
      </c>
      <c r="B1431" s="90" t="str">
        <f>IF('proje ve personel bilgileri'!A745&lt;&gt;0,('proje ve personel bilgileri'!A745)," ")</f>
        <v> </v>
      </c>
      <c r="C1431" s="94"/>
      <c r="D1431" s="255"/>
      <c r="E1431" s="255"/>
      <c r="F1431" s="255"/>
      <c r="G1431" s="255"/>
      <c r="H1431" s="255"/>
      <c r="I1431" s="255"/>
      <c r="J1431" s="255"/>
      <c r="K1431" s="93">
        <f t="shared" si="80"/>
        <v>0</v>
      </c>
    </row>
    <row r="1432" spans="1:11" ht="15.75" customHeight="1">
      <c r="A1432" s="2">
        <v>732</v>
      </c>
      <c r="B1432" s="90" t="str">
        <f>IF('proje ve personel bilgileri'!A746&lt;&gt;0,('proje ve personel bilgileri'!A746)," ")</f>
        <v> </v>
      </c>
      <c r="C1432" s="94"/>
      <c r="D1432" s="255"/>
      <c r="E1432" s="255"/>
      <c r="F1432" s="255"/>
      <c r="G1432" s="255"/>
      <c r="H1432" s="255"/>
      <c r="I1432" s="255"/>
      <c r="J1432" s="255"/>
      <c r="K1432" s="93">
        <f t="shared" si="80"/>
        <v>0</v>
      </c>
    </row>
    <row r="1433" spans="1:11" ht="15.75" customHeight="1">
      <c r="A1433" s="1">
        <v>733</v>
      </c>
      <c r="B1433" s="90" t="str">
        <f>IF('proje ve personel bilgileri'!A747&lt;&gt;0,('proje ve personel bilgileri'!A747)," ")</f>
        <v> </v>
      </c>
      <c r="C1433" s="94"/>
      <c r="D1433" s="255"/>
      <c r="E1433" s="255"/>
      <c r="F1433" s="255"/>
      <c r="G1433" s="255"/>
      <c r="H1433" s="255"/>
      <c r="I1433" s="255"/>
      <c r="J1433" s="255"/>
      <c r="K1433" s="93">
        <f t="shared" si="80"/>
        <v>0</v>
      </c>
    </row>
    <row r="1434" spans="1:11" ht="15.75" customHeight="1">
      <c r="A1434" s="2">
        <v>734</v>
      </c>
      <c r="B1434" s="90" t="str">
        <f>IF('proje ve personel bilgileri'!A748&lt;&gt;0,('proje ve personel bilgileri'!A748)," ")</f>
        <v> </v>
      </c>
      <c r="C1434" s="94"/>
      <c r="D1434" s="255"/>
      <c r="E1434" s="255"/>
      <c r="F1434" s="255"/>
      <c r="G1434" s="255"/>
      <c r="H1434" s="255"/>
      <c r="I1434" s="255"/>
      <c r="J1434" s="255"/>
      <c r="K1434" s="93">
        <f t="shared" si="80"/>
        <v>0</v>
      </c>
    </row>
    <row r="1435" spans="1:11" ht="15.75" customHeight="1">
      <c r="A1435" s="1">
        <v>735</v>
      </c>
      <c r="B1435" s="90" t="str">
        <f>IF('proje ve personel bilgileri'!A749&lt;&gt;0,('proje ve personel bilgileri'!A749)," ")</f>
        <v> </v>
      </c>
      <c r="C1435" s="94"/>
      <c r="D1435" s="255"/>
      <c r="E1435" s="255"/>
      <c r="F1435" s="255"/>
      <c r="G1435" s="255"/>
      <c r="H1435" s="255"/>
      <c r="I1435" s="255"/>
      <c r="J1435" s="255"/>
      <c r="K1435" s="93">
        <f t="shared" si="80"/>
        <v>0</v>
      </c>
    </row>
    <row r="1436" spans="1:11" ht="15.75" customHeight="1">
      <c r="A1436" s="2">
        <v>736</v>
      </c>
      <c r="B1436" s="90" t="str">
        <f>IF('proje ve personel bilgileri'!A750&lt;&gt;0,('proje ve personel bilgileri'!A750)," ")</f>
        <v> </v>
      </c>
      <c r="C1436" s="94"/>
      <c r="D1436" s="255"/>
      <c r="E1436" s="255"/>
      <c r="F1436" s="255"/>
      <c r="G1436" s="255"/>
      <c r="H1436" s="255"/>
      <c r="I1436" s="255"/>
      <c r="J1436" s="255"/>
      <c r="K1436" s="93">
        <f t="shared" si="80"/>
        <v>0</v>
      </c>
    </row>
    <row r="1437" spans="1:11" ht="15.75" customHeight="1">
      <c r="A1437" s="1">
        <v>737</v>
      </c>
      <c r="B1437" s="90" t="str">
        <f>IF('proje ve personel bilgileri'!A751&lt;&gt;0,('proje ve personel bilgileri'!A751)," ")</f>
        <v> </v>
      </c>
      <c r="C1437" s="94"/>
      <c r="D1437" s="255"/>
      <c r="E1437" s="255"/>
      <c r="F1437" s="255"/>
      <c r="G1437" s="255"/>
      <c r="H1437" s="255"/>
      <c r="I1437" s="255"/>
      <c r="J1437" s="255"/>
      <c r="K1437" s="93">
        <f t="shared" si="80"/>
        <v>0</v>
      </c>
    </row>
    <row r="1438" spans="1:11" ht="15" customHeight="1">
      <c r="A1438" s="2">
        <v>738</v>
      </c>
      <c r="B1438" s="90" t="str">
        <f>IF('proje ve personel bilgileri'!A752&lt;&gt;0,('proje ve personel bilgileri'!A752)," ")</f>
        <v> </v>
      </c>
      <c r="C1438" s="94"/>
      <c r="D1438" s="255"/>
      <c r="E1438" s="255"/>
      <c r="F1438" s="255"/>
      <c r="G1438" s="255"/>
      <c r="H1438" s="255"/>
      <c r="I1438" s="255"/>
      <c r="J1438" s="255"/>
      <c r="K1438" s="93">
        <f t="shared" si="80"/>
        <v>0</v>
      </c>
    </row>
    <row r="1439" spans="1:11" ht="15.75" customHeight="1">
      <c r="A1439" s="325" t="s">
        <v>63</v>
      </c>
      <c r="B1439" s="326"/>
      <c r="C1439" s="7" t="str">
        <f aca="true" t="shared" si="81" ref="C1439:J1439">IF($K$28&lt;&gt;0,SUM(C1421:C1438)," ")</f>
        <v> </v>
      </c>
      <c r="D1439" s="8" t="str">
        <f t="shared" si="81"/>
        <v> </v>
      </c>
      <c r="E1439" s="8" t="str">
        <f t="shared" si="81"/>
        <v> </v>
      </c>
      <c r="F1439" s="8" t="str">
        <f t="shared" si="81"/>
        <v> </v>
      </c>
      <c r="G1439" s="8" t="str">
        <f t="shared" si="81"/>
        <v> </v>
      </c>
      <c r="H1439" s="8" t="str">
        <f t="shared" si="81"/>
        <v> </v>
      </c>
      <c r="I1439" s="8" t="str">
        <f t="shared" si="81"/>
        <v> </v>
      </c>
      <c r="J1439" s="8" t="str">
        <f t="shared" si="81"/>
        <v> </v>
      </c>
      <c r="K1439" s="9">
        <f>SUM(K1421:K1438)+K1403</f>
        <v>0</v>
      </c>
    </row>
    <row r="1440" ht="15" customHeight="1">
      <c r="A1440" s="259"/>
    </row>
    <row r="1441" spans="1:11" ht="15" customHeight="1">
      <c r="A1441" s="323" t="s">
        <v>64</v>
      </c>
      <c r="B1441" s="323"/>
      <c r="C1441" s="323"/>
      <c r="D1441" s="323"/>
      <c r="E1441" s="323"/>
      <c r="F1441" s="323"/>
      <c r="G1441" s="323"/>
      <c r="H1441" s="323"/>
      <c r="I1441" s="323"/>
      <c r="J1441" s="323"/>
      <c r="K1441" s="323"/>
    </row>
    <row r="1442" ht="15" customHeight="1">
      <c r="A1442" s="49"/>
    </row>
    <row r="1443" ht="15" customHeight="1">
      <c r="A1443" s="257" t="s">
        <v>65</v>
      </c>
    </row>
    <row r="1444" spans="3:5" ht="15" customHeight="1">
      <c r="C1444" s="257" t="s">
        <v>66</v>
      </c>
      <c r="E1444" s="257" t="s">
        <v>67</v>
      </c>
    </row>
    <row r="1448" spans="1:11" ht="15.75" customHeight="1">
      <c r="A1448" s="324" t="s">
        <v>49</v>
      </c>
      <c r="B1448" s="324"/>
      <c r="C1448" s="324"/>
      <c r="D1448" s="324"/>
      <c r="E1448" s="324"/>
      <c r="F1448" s="324"/>
      <c r="G1448" s="324"/>
      <c r="H1448" s="324"/>
      <c r="I1448" s="324"/>
      <c r="J1448" s="324"/>
      <c r="K1448" s="324"/>
    </row>
    <row r="1449" spans="1:11" ht="15" customHeight="1">
      <c r="A1449" s="66"/>
      <c r="B1449" s="66"/>
      <c r="C1449" s="66"/>
      <c r="D1449" s="66"/>
      <c r="E1449" s="66"/>
      <c r="F1449" s="73" t="e">
        <f>'proje ve personel bilgileri'!#REF!</f>
        <v>#REF!</v>
      </c>
      <c r="G1449" s="68" t="e">
        <f>IF('proje ve personel bilgileri'!#REF!=1,"/ Haziran ayına aittir.",(IF('proje ve personel bilgileri'!#REF!=2,"/ Aralık ayına aittir.",0)))</f>
        <v>#REF!</v>
      </c>
      <c r="H1449" s="66"/>
      <c r="I1449" s="66"/>
      <c r="J1449" s="66"/>
      <c r="K1449" s="66"/>
    </row>
    <row r="1450" ht="18.75" customHeight="1">
      <c r="K1450" s="4" t="s">
        <v>50</v>
      </c>
    </row>
    <row r="1451" spans="1:11" ht="15.75" customHeight="1">
      <c r="A1451" s="327" t="s">
        <v>2</v>
      </c>
      <c r="B1451" s="328"/>
      <c r="C1451" s="329">
        <f>'proje ve personel bilgileri'!$B$2</f>
        <v>0</v>
      </c>
      <c r="D1451" s="330"/>
      <c r="E1451" s="330"/>
      <c r="F1451" s="330"/>
      <c r="G1451" s="330"/>
      <c r="H1451" s="330"/>
      <c r="I1451" s="330"/>
      <c r="J1451" s="330"/>
      <c r="K1451" s="331"/>
    </row>
    <row r="1452" spans="1:11" ht="15.75" customHeight="1">
      <c r="A1452" s="332" t="s">
        <v>3</v>
      </c>
      <c r="B1452" s="333"/>
      <c r="C1452" s="334">
        <f>'proje ve personel bilgileri'!$B$3</f>
        <v>0</v>
      </c>
      <c r="D1452" s="335"/>
      <c r="E1452" s="335"/>
      <c r="F1452" s="335"/>
      <c r="G1452" s="335"/>
      <c r="H1452" s="335"/>
      <c r="I1452" s="335"/>
      <c r="J1452" s="335"/>
      <c r="K1452" s="336"/>
    </row>
    <row r="1453" spans="1:11" ht="15" customHeight="1">
      <c r="A1453" s="313" t="s">
        <v>51</v>
      </c>
      <c r="B1453" s="313" t="s">
        <v>9</v>
      </c>
      <c r="C1453" s="313" t="s">
        <v>52</v>
      </c>
      <c r="D1453" s="321" t="s">
        <v>53</v>
      </c>
      <c r="E1453" s="314"/>
      <c r="F1453" s="315"/>
      <c r="G1453" s="313" t="s">
        <v>54</v>
      </c>
      <c r="H1453" s="316" t="s">
        <v>55</v>
      </c>
      <c r="I1453" s="316" t="s">
        <v>56</v>
      </c>
      <c r="J1453" s="316" t="s">
        <v>57</v>
      </c>
      <c r="K1453" s="310" t="s">
        <v>58</v>
      </c>
    </row>
    <row r="1454" spans="1:11" ht="15.75" customHeight="1">
      <c r="A1454" s="312"/>
      <c r="B1454" s="312"/>
      <c r="C1454" s="312"/>
      <c r="D1454" s="322"/>
      <c r="E1454" s="319" t="s">
        <v>59</v>
      </c>
      <c r="F1454" s="320"/>
      <c r="G1454" s="312"/>
      <c r="H1454" s="317"/>
      <c r="I1454" s="317"/>
      <c r="J1454" s="317"/>
      <c r="K1454" s="311"/>
    </row>
    <row r="1455" spans="1:11" ht="60.75" customHeight="1">
      <c r="A1455" s="312"/>
      <c r="B1455" s="312"/>
      <c r="C1455" s="312"/>
      <c r="D1455" s="322"/>
      <c r="E1455" s="5" t="s">
        <v>69</v>
      </c>
      <c r="F1455" s="5" t="s">
        <v>61</v>
      </c>
      <c r="G1455" s="312"/>
      <c r="H1455" s="317"/>
      <c r="I1455" s="318"/>
      <c r="J1455" s="318"/>
      <c r="K1455" s="312"/>
    </row>
    <row r="1456" spans="1:11" ht="15.75" customHeight="1">
      <c r="A1456" s="312"/>
      <c r="B1456" s="312"/>
      <c r="C1456" s="312"/>
      <c r="D1456" s="322"/>
      <c r="E1456" s="6" t="s">
        <v>62</v>
      </c>
      <c r="F1456" s="6" t="s">
        <v>62</v>
      </c>
      <c r="G1456" s="253" t="s">
        <v>62</v>
      </c>
      <c r="H1456" s="253" t="s">
        <v>62</v>
      </c>
      <c r="I1456" s="256" t="s">
        <v>62</v>
      </c>
      <c r="J1456" s="6" t="s">
        <v>62</v>
      </c>
      <c r="K1456" s="312"/>
    </row>
    <row r="1457" spans="1:11" ht="15.75" customHeight="1">
      <c r="A1457" s="1">
        <v>739</v>
      </c>
      <c r="B1457" s="90" t="str">
        <f>IF('proje ve personel bilgileri'!A753&lt;&gt;0,('proje ve personel bilgileri'!A753)," ")</f>
        <v> </v>
      </c>
      <c r="C1457" s="91"/>
      <c r="D1457" s="92"/>
      <c r="E1457" s="92"/>
      <c r="F1457" s="92"/>
      <c r="G1457" s="92"/>
      <c r="H1457" s="92"/>
      <c r="I1457" s="92"/>
      <c r="J1457" s="92"/>
      <c r="K1457" s="93">
        <f aca="true" t="shared" si="82" ref="K1457:K1474">IF(D1457&lt;&gt;0,SUM(D1457+E1457+F1457+G1457-H1457-I1457-J1457),0)</f>
        <v>0</v>
      </c>
    </row>
    <row r="1458" spans="1:11" ht="15.75" customHeight="1">
      <c r="A1458" s="2">
        <v>740</v>
      </c>
      <c r="B1458" s="90" t="str">
        <f>IF('proje ve personel bilgileri'!A754&lt;&gt;0,('proje ve personel bilgileri'!A754)," ")</f>
        <v> </v>
      </c>
      <c r="C1458" s="94"/>
      <c r="D1458" s="255"/>
      <c r="E1458" s="255"/>
      <c r="F1458" s="255"/>
      <c r="G1458" s="255"/>
      <c r="H1458" s="255"/>
      <c r="I1458" s="255"/>
      <c r="J1458" s="255"/>
      <c r="K1458" s="93">
        <f t="shared" si="82"/>
        <v>0</v>
      </c>
    </row>
    <row r="1459" spans="1:11" ht="15.75" customHeight="1">
      <c r="A1459" s="1">
        <v>741</v>
      </c>
      <c r="B1459" s="90" t="str">
        <f>IF('proje ve personel bilgileri'!A755&lt;&gt;0,('proje ve personel bilgileri'!A755)," ")</f>
        <v> </v>
      </c>
      <c r="C1459" s="94"/>
      <c r="D1459" s="255"/>
      <c r="E1459" s="255"/>
      <c r="F1459" s="255"/>
      <c r="G1459" s="255"/>
      <c r="H1459" s="255"/>
      <c r="I1459" s="255"/>
      <c r="J1459" s="255"/>
      <c r="K1459" s="93">
        <f t="shared" si="82"/>
        <v>0</v>
      </c>
    </row>
    <row r="1460" spans="1:11" ht="15.75" customHeight="1">
      <c r="A1460" s="2">
        <v>742</v>
      </c>
      <c r="B1460" s="90" t="str">
        <f>IF('proje ve personel bilgileri'!A756&lt;&gt;0,('proje ve personel bilgileri'!A756)," ")</f>
        <v> </v>
      </c>
      <c r="C1460" s="94"/>
      <c r="D1460" s="255"/>
      <c r="E1460" s="255"/>
      <c r="F1460" s="255"/>
      <c r="G1460" s="255"/>
      <c r="H1460" s="255"/>
      <c r="I1460" s="255"/>
      <c r="J1460" s="255"/>
      <c r="K1460" s="93">
        <f t="shared" si="82"/>
        <v>0</v>
      </c>
    </row>
    <row r="1461" spans="1:11" ht="15.75" customHeight="1">
      <c r="A1461" s="1">
        <v>743</v>
      </c>
      <c r="B1461" s="90" t="str">
        <f>IF('proje ve personel bilgileri'!A757&lt;&gt;0,('proje ve personel bilgileri'!A757)," ")</f>
        <v> </v>
      </c>
      <c r="C1461" s="94"/>
      <c r="D1461" s="255"/>
      <c r="E1461" s="255"/>
      <c r="F1461" s="255"/>
      <c r="G1461" s="255"/>
      <c r="H1461" s="255"/>
      <c r="I1461" s="255"/>
      <c r="J1461" s="255"/>
      <c r="K1461" s="93">
        <f t="shared" si="82"/>
        <v>0</v>
      </c>
    </row>
    <row r="1462" spans="1:11" ht="15.75" customHeight="1">
      <c r="A1462" s="2">
        <v>744</v>
      </c>
      <c r="B1462" s="90" t="str">
        <f>IF('proje ve personel bilgileri'!A758&lt;&gt;0,('proje ve personel bilgileri'!A758)," ")</f>
        <v> </v>
      </c>
      <c r="C1462" s="94"/>
      <c r="D1462" s="255"/>
      <c r="E1462" s="255"/>
      <c r="F1462" s="255"/>
      <c r="G1462" s="255"/>
      <c r="H1462" s="255"/>
      <c r="I1462" s="255"/>
      <c r="J1462" s="255"/>
      <c r="K1462" s="93">
        <f t="shared" si="82"/>
        <v>0</v>
      </c>
    </row>
    <row r="1463" spans="1:11" ht="15.75" customHeight="1">
      <c r="A1463" s="1">
        <v>745</v>
      </c>
      <c r="B1463" s="90" t="str">
        <f>IF('proje ve personel bilgileri'!A759&lt;&gt;0,('proje ve personel bilgileri'!A759)," ")</f>
        <v> </v>
      </c>
      <c r="C1463" s="94"/>
      <c r="D1463" s="255"/>
      <c r="E1463" s="255"/>
      <c r="F1463" s="255"/>
      <c r="G1463" s="255"/>
      <c r="H1463" s="255"/>
      <c r="I1463" s="255"/>
      <c r="J1463" s="255"/>
      <c r="K1463" s="93">
        <f t="shared" si="82"/>
        <v>0</v>
      </c>
    </row>
    <row r="1464" spans="1:11" ht="15.75" customHeight="1">
      <c r="A1464" s="2">
        <v>746</v>
      </c>
      <c r="B1464" s="90" t="str">
        <f>IF('proje ve personel bilgileri'!A760&lt;&gt;0,('proje ve personel bilgileri'!A760)," ")</f>
        <v> </v>
      </c>
      <c r="C1464" s="94"/>
      <c r="D1464" s="255"/>
      <c r="E1464" s="255"/>
      <c r="F1464" s="255"/>
      <c r="G1464" s="255"/>
      <c r="H1464" s="255"/>
      <c r="I1464" s="255"/>
      <c r="J1464" s="255"/>
      <c r="K1464" s="93">
        <f t="shared" si="82"/>
        <v>0</v>
      </c>
    </row>
    <row r="1465" spans="1:11" ht="15.75" customHeight="1">
      <c r="A1465" s="1">
        <v>747</v>
      </c>
      <c r="B1465" s="90" t="str">
        <f>IF('proje ve personel bilgileri'!A761&lt;&gt;0,('proje ve personel bilgileri'!A761)," ")</f>
        <v> </v>
      </c>
      <c r="C1465" s="94"/>
      <c r="D1465" s="255"/>
      <c r="E1465" s="255"/>
      <c r="F1465" s="255"/>
      <c r="G1465" s="255"/>
      <c r="H1465" s="255"/>
      <c r="I1465" s="255"/>
      <c r="J1465" s="255"/>
      <c r="K1465" s="93">
        <f t="shared" si="82"/>
        <v>0</v>
      </c>
    </row>
    <row r="1466" spans="1:11" ht="15.75" customHeight="1">
      <c r="A1466" s="2">
        <v>748</v>
      </c>
      <c r="B1466" s="90" t="str">
        <f>IF('proje ve personel bilgileri'!A762&lt;&gt;0,('proje ve personel bilgileri'!A762)," ")</f>
        <v> </v>
      </c>
      <c r="C1466" s="94"/>
      <c r="D1466" s="255"/>
      <c r="E1466" s="255"/>
      <c r="F1466" s="255"/>
      <c r="G1466" s="255"/>
      <c r="H1466" s="255"/>
      <c r="I1466" s="255"/>
      <c r="J1466" s="255"/>
      <c r="K1466" s="93">
        <f t="shared" si="82"/>
        <v>0</v>
      </c>
    </row>
    <row r="1467" spans="1:11" ht="15.75" customHeight="1">
      <c r="A1467" s="1">
        <v>749</v>
      </c>
      <c r="B1467" s="90" t="str">
        <f>IF('proje ve personel bilgileri'!A763&lt;&gt;0,('proje ve personel bilgileri'!A763)," ")</f>
        <v> </v>
      </c>
      <c r="C1467" s="94"/>
      <c r="D1467" s="255"/>
      <c r="E1467" s="255"/>
      <c r="F1467" s="255"/>
      <c r="G1467" s="255"/>
      <c r="H1467" s="255"/>
      <c r="I1467" s="255"/>
      <c r="J1467" s="255"/>
      <c r="K1467" s="93">
        <f t="shared" si="82"/>
        <v>0</v>
      </c>
    </row>
    <row r="1468" spans="1:11" ht="15.75" customHeight="1">
      <c r="A1468" s="2">
        <v>750</v>
      </c>
      <c r="B1468" s="90" t="str">
        <f>IF('proje ve personel bilgileri'!A764&lt;&gt;0,('proje ve personel bilgileri'!A764)," ")</f>
        <v> </v>
      </c>
      <c r="C1468" s="94"/>
      <c r="D1468" s="255"/>
      <c r="E1468" s="255"/>
      <c r="F1468" s="255"/>
      <c r="G1468" s="255"/>
      <c r="H1468" s="255"/>
      <c r="I1468" s="255"/>
      <c r="J1468" s="255"/>
      <c r="K1468" s="93">
        <f t="shared" si="82"/>
        <v>0</v>
      </c>
    </row>
    <row r="1469" spans="1:11" ht="15.75" customHeight="1">
      <c r="A1469" s="1">
        <v>751</v>
      </c>
      <c r="B1469" s="90" t="str">
        <f>IF('proje ve personel bilgileri'!A765&lt;&gt;0,('proje ve personel bilgileri'!A765)," ")</f>
        <v> </v>
      </c>
      <c r="C1469" s="94"/>
      <c r="D1469" s="255"/>
      <c r="E1469" s="255"/>
      <c r="F1469" s="255"/>
      <c r="G1469" s="255"/>
      <c r="H1469" s="255"/>
      <c r="I1469" s="255"/>
      <c r="J1469" s="255"/>
      <c r="K1469" s="93">
        <f t="shared" si="82"/>
        <v>0</v>
      </c>
    </row>
    <row r="1470" spans="1:11" ht="15.75" customHeight="1">
      <c r="A1470" s="2">
        <v>752</v>
      </c>
      <c r="B1470" s="90" t="str">
        <f>IF('proje ve personel bilgileri'!A766&lt;&gt;0,('proje ve personel bilgileri'!A766)," ")</f>
        <v> </v>
      </c>
      <c r="C1470" s="94"/>
      <c r="D1470" s="255"/>
      <c r="E1470" s="255"/>
      <c r="F1470" s="255"/>
      <c r="G1470" s="255"/>
      <c r="H1470" s="255"/>
      <c r="I1470" s="255"/>
      <c r="J1470" s="255"/>
      <c r="K1470" s="93">
        <f t="shared" si="82"/>
        <v>0</v>
      </c>
    </row>
    <row r="1471" spans="1:11" ht="15.75" customHeight="1">
      <c r="A1471" s="1">
        <v>753</v>
      </c>
      <c r="B1471" s="90" t="str">
        <f>IF('proje ve personel bilgileri'!A767&lt;&gt;0,('proje ve personel bilgileri'!A767)," ")</f>
        <v> </v>
      </c>
      <c r="C1471" s="94"/>
      <c r="D1471" s="255"/>
      <c r="E1471" s="255"/>
      <c r="F1471" s="255"/>
      <c r="G1471" s="255"/>
      <c r="H1471" s="255"/>
      <c r="I1471" s="255"/>
      <c r="J1471" s="255"/>
      <c r="K1471" s="93">
        <f t="shared" si="82"/>
        <v>0</v>
      </c>
    </row>
    <row r="1472" spans="1:11" ht="15.75" customHeight="1">
      <c r="A1472" s="2">
        <v>754</v>
      </c>
      <c r="B1472" s="90" t="str">
        <f>IF('proje ve personel bilgileri'!A768&lt;&gt;0,('proje ve personel bilgileri'!A768)," ")</f>
        <v> </v>
      </c>
      <c r="C1472" s="94"/>
      <c r="D1472" s="255"/>
      <c r="E1472" s="255"/>
      <c r="F1472" s="255"/>
      <c r="G1472" s="255"/>
      <c r="H1472" s="255"/>
      <c r="I1472" s="255"/>
      <c r="J1472" s="255"/>
      <c r="K1472" s="93">
        <f t="shared" si="82"/>
        <v>0</v>
      </c>
    </row>
    <row r="1473" spans="1:11" ht="15.75" customHeight="1">
      <c r="A1473" s="1">
        <v>755</v>
      </c>
      <c r="B1473" s="90" t="str">
        <f>IF('proje ve personel bilgileri'!A769&lt;&gt;0,('proje ve personel bilgileri'!A769)," ")</f>
        <v> </v>
      </c>
      <c r="C1473" s="94"/>
      <c r="D1473" s="255"/>
      <c r="E1473" s="255"/>
      <c r="F1473" s="255"/>
      <c r="G1473" s="255"/>
      <c r="H1473" s="255"/>
      <c r="I1473" s="255"/>
      <c r="J1473" s="255"/>
      <c r="K1473" s="93">
        <f t="shared" si="82"/>
        <v>0</v>
      </c>
    </row>
    <row r="1474" spans="1:11" ht="15" customHeight="1">
      <c r="A1474" s="2">
        <v>756</v>
      </c>
      <c r="B1474" s="90" t="str">
        <f>IF('proje ve personel bilgileri'!A770&lt;&gt;0,('proje ve personel bilgileri'!A770)," ")</f>
        <v> </v>
      </c>
      <c r="C1474" s="94"/>
      <c r="D1474" s="255"/>
      <c r="E1474" s="255"/>
      <c r="F1474" s="255"/>
      <c r="G1474" s="255"/>
      <c r="H1474" s="255"/>
      <c r="I1474" s="255"/>
      <c r="J1474" s="255"/>
      <c r="K1474" s="93">
        <f t="shared" si="82"/>
        <v>0</v>
      </c>
    </row>
    <row r="1475" spans="1:11" ht="15.75" customHeight="1">
      <c r="A1475" s="325" t="s">
        <v>63</v>
      </c>
      <c r="B1475" s="326"/>
      <c r="C1475" s="7" t="str">
        <f aca="true" t="shared" si="83" ref="C1475:J1475">IF($K$28&lt;&gt;0,SUM(C1457:C1474)," ")</f>
        <v> </v>
      </c>
      <c r="D1475" s="8" t="str">
        <f t="shared" si="83"/>
        <v> </v>
      </c>
      <c r="E1475" s="8" t="str">
        <f t="shared" si="83"/>
        <v> </v>
      </c>
      <c r="F1475" s="8" t="str">
        <f t="shared" si="83"/>
        <v> </v>
      </c>
      <c r="G1475" s="8" t="str">
        <f t="shared" si="83"/>
        <v> </v>
      </c>
      <c r="H1475" s="8" t="str">
        <f t="shared" si="83"/>
        <v> </v>
      </c>
      <c r="I1475" s="8" t="str">
        <f t="shared" si="83"/>
        <v> </v>
      </c>
      <c r="J1475" s="8" t="str">
        <f t="shared" si="83"/>
        <v> </v>
      </c>
      <c r="K1475" s="9">
        <f>SUM(K1457:K1474)+K1439</f>
        <v>0</v>
      </c>
    </row>
    <row r="1476" ht="15" customHeight="1">
      <c r="A1476" s="259"/>
    </row>
    <row r="1477" spans="1:11" ht="15" customHeight="1">
      <c r="A1477" s="323" t="s">
        <v>64</v>
      </c>
      <c r="B1477" s="323"/>
      <c r="C1477" s="323"/>
      <c r="D1477" s="323"/>
      <c r="E1477" s="323"/>
      <c r="F1477" s="323"/>
      <c r="G1477" s="323"/>
      <c r="H1477" s="323"/>
      <c r="I1477" s="323"/>
      <c r="J1477" s="323"/>
      <c r="K1477" s="323"/>
    </row>
    <row r="1478" ht="15" customHeight="1">
      <c r="A1478" s="49"/>
    </row>
    <row r="1479" ht="15" customHeight="1">
      <c r="A1479" s="257" t="s">
        <v>65</v>
      </c>
    </row>
    <row r="1480" spans="3:5" ht="15" customHeight="1">
      <c r="C1480" s="257" t="s">
        <v>66</v>
      </c>
      <c r="E1480" s="257" t="s">
        <v>67</v>
      </c>
    </row>
    <row r="1484" spans="1:11" ht="15.75" customHeight="1">
      <c r="A1484" s="324" t="s">
        <v>49</v>
      </c>
      <c r="B1484" s="324"/>
      <c r="C1484" s="324"/>
      <c r="D1484" s="324"/>
      <c r="E1484" s="324"/>
      <c r="F1484" s="324"/>
      <c r="G1484" s="324"/>
      <c r="H1484" s="324"/>
      <c r="I1484" s="324"/>
      <c r="J1484" s="324"/>
      <c r="K1484" s="324"/>
    </row>
    <row r="1485" spans="1:11" ht="15" customHeight="1">
      <c r="A1485" s="66"/>
      <c r="B1485" s="66"/>
      <c r="C1485" s="66"/>
      <c r="D1485" s="66"/>
      <c r="E1485" s="66"/>
      <c r="F1485" s="73" t="e">
        <f>'proje ve personel bilgileri'!#REF!</f>
        <v>#REF!</v>
      </c>
      <c r="G1485" s="68" t="e">
        <f>IF('proje ve personel bilgileri'!#REF!=1,"/ Haziran ayına aittir.",(IF('proje ve personel bilgileri'!#REF!=2,"/ Aralık ayına aittir.",0)))</f>
        <v>#REF!</v>
      </c>
      <c r="H1485" s="66"/>
      <c r="I1485" s="66"/>
      <c r="J1485" s="66"/>
      <c r="K1485" s="66"/>
    </row>
    <row r="1486" ht="18.75" customHeight="1">
      <c r="K1486" s="4" t="s">
        <v>50</v>
      </c>
    </row>
    <row r="1487" spans="1:11" ht="15.75" customHeight="1">
      <c r="A1487" s="327" t="s">
        <v>2</v>
      </c>
      <c r="B1487" s="328"/>
      <c r="C1487" s="329">
        <f>'proje ve personel bilgileri'!$B$2</f>
        <v>0</v>
      </c>
      <c r="D1487" s="330"/>
      <c r="E1487" s="330"/>
      <c r="F1487" s="330"/>
      <c r="G1487" s="330"/>
      <c r="H1487" s="330"/>
      <c r="I1487" s="330"/>
      <c r="J1487" s="330"/>
      <c r="K1487" s="331"/>
    </row>
    <row r="1488" spans="1:11" ht="15.75" customHeight="1">
      <c r="A1488" s="332" t="s">
        <v>3</v>
      </c>
      <c r="B1488" s="333"/>
      <c r="C1488" s="334">
        <f>'proje ve personel bilgileri'!$B$3</f>
        <v>0</v>
      </c>
      <c r="D1488" s="335"/>
      <c r="E1488" s="335"/>
      <c r="F1488" s="335"/>
      <c r="G1488" s="335"/>
      <c r="H1488" s="335"/>
      <c r="I1488" s="335"/>
      <c r="J1488" s="335"/>
      <c r="K1488" s="336"/>
    </row>
    <row r="1489" spans="1:11" ht="15" customHeight="1">
      <c r="A1489" s="313" t="s">
        <v>51</v>
      </c>
      <c r="B1489" s="313" t="s">
        <v>9</v>
      </c>
      <c r="C1489" s="313" t="s">
        <v>52</v>
      </c>
      <c r="D1489" s="321" t="s">
        <v>53</v>
      </c>
      <c r="E1489" s="314"/>
      <c r="F1489" s="315"/>
      <c r="G1489" s="313" t="s">
        <v>54</v>
      </c>
      <c r="H1489" s="316" t="s">
        <v>55</v>
      </c>
      <c r="I1489" s="316" t="s">
        <v>56</v>
      </c>
      <c r="J1489" s="316" t="s">
        <v>57</v>
      </c>
      <c r="K1489" s="310" t="s">
        <v>58</v>
      </c>
    </row>
    <row r="1490" spans="1:11" ht="15.75" customHeight="1">
      <c r="A1490" s="312"/>
      <c r="B1490" s="312"/>
      <c r="C1490" s="312"/>
      <c r="D1490" s="322"/>
      <c r="E1490" s="319" t="s">
        <v>59</v>
      </c>
      <c r="F1490" s="320"/>
      <c r="G1490" s="312"/>
      <c r="H1490" s="317"/>
      <c r="I1490" s="317"/>
      <c r="J1490" s="317"/>
      <c r="K1490" s="311"/>
    </row>
    <row r="1491" spans="1:11" ht="60.75" customHeight="1">
      <c r="A1491" s="312"/>
      <c r="B1491" s="312"/>
      <c r="C1491" s="312"/>
      <c r="D1491" s="322"/>
      <c r="E1491" s="5" t="s">
        <v>69</v>
      </c>
      <c r="F1491" s="5" t="s">
        <v>61</v>
      </c>
      <c r="G1491" s="312"/>
      <c r="H1491" s="317"/>
      <c r="I1491" s="318"/>
      <c r="J1491" s="318"/>
      <c r="K1491" s="312"/>
    </row>
    <row r="1492" spans="1:11" ht="15.75" customHeight="1">
      <c r="A1492" s="312"/>
      <c r="B1492" s="312"/>
      <c r="C1492" s="312"/>
      <c r="D1492" s="322"/>
      <c r="E1492" s="6" t="s">
        <v>62</v>
      </c>
      <c r="F1492" s="6" t="s">
        <v>62</v>
      </c>
      <c r="G1492" s="253" t="s">
        <v>62</v>
      </c>
      <c r="H1492" s="253" t="s">
        <v>62</v>
      </c>
      <c r="I1492" s="256" t="s">
        <v>62</v>
      </c>
      <c r="J1492" s="6" t="s">
        <v>62</v>
      </c>
      <c r="K1492" s="312"/>
    </row>
    <row r="1493" spans="1:11" ht="15.75" customHeight="1">
      <c r="A1493" s="1">
        <v>757</v>
      </c>
      <c r="B1493" s="90" t="str">
        <f>IF('proje ve personel bilgileri'!A771&lt;&gt;0,('proje ve personel bilgileri'!A771)," ")</f>
        <v> </v>
      </c>
      <c r="C1493" s="91"/>
      <c r="D1493" s="92"/>
      <c r="E1493" s="92"/>
      <c r="F1493" s="92"/>
      <c r="G1493" s="92"/>
      <c r="H1493" s="92"/>
      <c r="I1493" s="92"/>
      <c r="J1493" s="92"/>
      <c r="K1493" s="93">
        <f aca="true" t="shared" si="84" ref="K1493:K1510">IF(D1493&lt;&gt;0,SUM(D1493+E1493+F1493+G1493-H1493-I1493-J1493),0)</f>
        <v>0</v>
      </c>
    </row>
    <row r="1494" spans="1:11" ht="15.75" customHeight="1">
      <c r="A1494" s="2">
        <v>758</v>
      </c>
      <c r="B1494" s="90" t="str">
        <f>IF('proje ve personel bilgileri'!A772&lt;&gt;0,('proje ve personel bilgileri'!A772)," ")</f>
        <v> </v>
      </c>
      <c r="C1494" s="94"/>
      <c r="D1494" s="255"/>
      <c r="E1494" s="255"/>
      <c r="F1494" s="255"/>
      <c r="G1494" s="255"/>
      <c r="H1494" s="255"/>
      <c r="I1494" s="255"/>
      <c r="J1494" s="255"/>
      <c r="K1494" s="93">
        <f t="shared" si="84"/>
        <v>0</v>
      </c>
    </row>
    <row r="1495" spans="1:11" ht="15.75" customHeight="1">
      <c r="A1495" s="1">
        <v>759</v>
      </c>
      <c r="B1495" s="90" t="str">
        <f>IF('proje ve personel bilgileri'!A773&lt;&gt;0,('proje ve personel bilgileri'!A773)," ")</f>
        <v> </v>
      </c>
      <c r="C1495" s="94"/>
      <c r="D1495" s="255"/>
      <c r="E1495" s="255"/>
      <c r="F1495" s="255"/>
      <c r="G1495" s="255"/>
      <c r="H1495" s="255"/>
      <c r="I1495" s="255"/>
      <c r="J1495" s="255"/>
      <c r="K1495" s="93">
        <f t="shared" si="84"/>
        <v>0</v>
      </c>
    </row>
    <row r="1496" spans="1:11" ht="15.75" customHeight="1">
      <c r="A1496" s="2">
        <v>760</v>
      </c>
      <c r="B1496" s="90" t="str">
        <f>IF('proje ve personel bilgileri'!A774&lt;&gt;0,('proje ve personel bilgileri'!A774)," ")</f>
        <v> </v>
      </c>
      <c r="C1496" s="94"/>
      <c r="D1496" s="255"/>
      <c r="E1496" s="255"/>
      <c r="F1496" s="255"/>
      <c r="G1496" s="255"/>
      <c r="H1496" s="255"/>
      <c r="I1496" s="255"/>
      <c r="J1496" s="255"/>
      <c r="K1496" s="93">
        <f t="shared" si="84"/>
        <v>0</v>
      </c>
    </row>
    <row r="1497" spans="1:11" ht="15.75" customHeight="1">
      <c r="A1497" s="1">
        <v>761</v>
      </c>
      <c r="B1497" s="90" t="str">
        <f>IF('proje ve personel bilgileri'!A775&lt;&gt;0,('proje ve personel bilgileri'!A775)," ")</f>
        <v> </v>
      </c>
      <c r="C1497" s="94"/>
      <c r="D1497" s="255"/>
      <c r="E1497" s="255"/>
      <c r="F1497" s="255"/>
      <c r="G1497" s="255"/>
      <c r="H1497" s="255"/>
      <c r="I1497" s="255"/>
      <c r="J1497" s="255"/>
      <c r="K1497" s="93">
        <f t="shared" si="84"/>
        <v>0</v>
      </c>
    </row>
    <row r="1498" spans="1:11" ht="15.75" customHeight="1">
      <c r="A1498" s="2">
        <v>762</v>
      </c>
      <c r="B1498" s="90" t="str">
        <f>IF('proje ve personel bilgileri'!A776&lt;&gt;0,('proje ve personel bilgileri'!A776)," ")</f>
        <v> </v>
      </c>
      <c r="C1498" s="94"/>
      <c r="D1498" s="255"/>
      <c r="E1498" s="255"/>
      <c r="F1498" s="255"/>
      <c r="G1498" s="255"/>
      <c r="H1498" s="255"/>
      <c r="I1498" s="255"/>
      <c r="J1498" s="255"/>
      <c r="K1498" s="93">
        <f t="shared" si="84"/>
        <v>0</v>
      </c>
    </row>
    <row r="1499" spans="1:11" ht="15.75" customHeight="1">
      <c r="A1499" s="1">
        <v>763</v>
      </c>
      <c r="B1499" s="90" t="str">
        <f>IF('proje ve personel bilgileri'!A777&lt;&gt;0,('proje ve personel bilgileri'!A777)," ")</f>
        <v> </v>
      </c>
      <c r="C1499" s="94"/>
      <c r="D1499" s="255"/>
      <c r="E1499" s="255"/>
      <c r="F1499" s="255"/>
      <c r="G1499" s="255"/>
      <c r="H1499" s="255"/>
      <c r="I1499" s="255"/>
      <c r="J1499" s="255"/>
      <c r="K1499" s="93">
        <f t="shared" si="84"/>
        <v>0</v>
      </c>
    </row>
    <row r="1500" spans="1:11" ht="15.75" customHeight="1">
      <c r="A1500" s="2">
        <v>764</v>
      </c>
      <c r="B1500" s="90" t="str">
        <f>IF('proje ve personel bilgileri'!A778&lt;&gt;0,('proje ve personel bilgileri'!A778)," ")</f>
        <v> </v>
      </c>
      <c r="C1500" s="94"/>
      <c r="D1500" s="255"/>
      <c r="E1500" s="255"/>
      <c r="F1500" s="255"/>
      <c r="G1500" s="255"/>
      <c r="H1500" s="255"/>
      <c r="I1500" s="255"/>
      <c r="J1500" s="255"/>
      <c r="K1500" s="93">
        <f t="shared" si="84"/>
        <v>0</v>
      </c>
    </row>
    <row r="1501" spans="1:11" ht="15.75" customHeight="1">
      <c r="A1501" s="1">
        <v>765</v>
      </c>
      <c r="B1501" s="90" t="str">
        <f>IF('proje ve personel bilgileri'!A779&lt;&gt;0,('proje ve personel bilgileri'!A779)," ")</f>
        <v> </v>
      </c>
      <c r="C1501" s="94"/>
      <c r="D1501" s="255"/>
      <c r="E1501" s="255"/>
      <c r="F1501" s="255"/>
      <c r="G1501" s="255"/>
      <c r="H1501" s="255"/>
      <c r="I1501" s="255"/>
      <c r="J1501" s="255"/>
      <c r="K1501" s="93">
        <f t="shared" si="84"/>
        <v>0</v>
      </c>
    </row>
    <row r="1502" spans="1:11" ht="15.75" customHeight="1">
      <c r="A1502" s="2">
        <v>766</v>
      </c>
      <c r="B1502" s="90" t="str">
        <f>IF('proje ve personel bilgileri'!A780&lt;&gt;0,('proje ve personel bilgileri'!A780)," ")</f>
        <v> </v>
      </c>
      <c r="C1502" s="94"/>
      <c r="D1502" s="255"/>
      <c r="E1502" s="255"/>
      <c r="F1502" s="255"/>
      <c r="G1502" s="255"/>
      <c r="H1502" s="255"/>
      <c r="I1502" s="255"/>
      <c r="J1502" s="255"/>
      <c r="K1502" s="93">
        <f t="shared" si="84"/>
        <v>0</v>
      </c>
    </row>
    <row r="1503" spans="1:11" ht="15.75" customHeight="1">
      <c r="A1503" s="1">
        <v>767</v>
      </c>
      <c r="B1503" s="90" t="str">
        <f>IF('proje ve personel bilgileri'!A781&lt;&gt;0,('proje ve personel bilgileri'!A781)," ")</f>
        <v> </v>
      </c>
      <c r="C1503" s="94"/>
      <c r="D1503" s="255"/>
      <c r="E1503" s="255"/>
      <c r="F1503" s="255"/>
      <c r="G1503" s="255"/>
      <c r="H1503" s="255"/>
      <c r="I1503" s="255"/>
      <c r="J1503" s="255"/>
      <c r="K1503" s="93">
        <f t="shared" si="84"/>
        <v>0</v>
      </c>
    </row>
    <row r="1504" spans="1:11" ht="15.75" customHeight="1">
      <c r="A1504" s="2">
        <v>768</v>
      </c>
      <c r="B1504" s="90" t="str">
        <f>IF('proje ve personel bilgileri'!A782&lt;&gt;0,('proje ve personel bilgileri'!A782)," ")</f>
        <v> </v>
      </c>
      <c r="C1504" s="94"/>
      <c r="D1504" s="255"/>
      <c r="E1504" s="255"/>
      <c r="F1504" s="255"/>
      <c r="G1504" s="255"/>
      <c r="H1504" s="255"/>
      <c r="I1504" s="255"/>
      <c r="J1504" s="255"/>
      <c r="K1504" s="93">
        <f t="shared" si="84"/>
        <v>0</v>
      </c>
    </row>
    <row r="1505" spans="1:11" ht="15.75" customHeight="1">
      <c r="A1505" s="1">
        <v>769</v>
      </c>
      <c r="B1505" s="90" t="str">
        <f>IF('proje ve personel bilgileri'!A783&lt;&gt;0,('proje ve personel bilgileri'!A783)," ")</f>
        <v> </v>
      </c>
      <c r="C1505" s="94"/>
      <c r="D1505" s="255"/>
      <c r="E1505" s="255"/>
      <c r="F1505" s="255"/>
      <c r="G1505" s="255"/>
      <c r="H1505" s="255"/>
      <c r="I1505" s="255"/>
      <c r="J1505" s="255"/>
      <c r="K1505" s="93">
        <f t="shared" si="84"/>
        <v>0</v>
      </c>
    </row>
    <row r="1506" spans="1:11" ht="15.75" customHeight="1">
      <c r="A1506" s="2">
        <v>770</v>
      </c>
      <c r="B1506" s="90" t="str">
        <f>IF('proje ve personel bilgileri'!A784&lt;&gt;0,('proje ve personel bilgileri'!A784)," ")</f>
        <v> </v>
      </c>
      <c r="C1506" s="94"/>
      <c r="D1506" s="255"/>
      <c r="E1506" s="255"/>
      <c r="F1506" s="255"/>
      <c r="G1506" s="255"/>
      <c r="H1506" s="255"/>
      <c r="I1506" s="255"/>
      <c r="J1506" s="255"/>
      <c r="K1506" s="93">
        <f t="shared" si="84"/>
        <v>0</v>
      </c>
    </row>
    <row r="1507" spans="1:11" ht="15.75" customHeight="1">
      <c r="A1507" s="1">
        <v>771</v>
      </c>
      <c r="B1507" s="90" t="str">
        <f>IF('proje ve personel bilgileri'!A785&lt;&gt;0,('proje ve personel bilgileri'!A785)," ")</f>
        <v> </v>
      </c>
      <c r="C1507" s="94"/>
      <c r="D1507" s="255"/>
      <c r="E1507" s="255"/>
      <c r="F1507" s="255"/>
      <c r="G1507" s="255"/>
      <c r="H1507" s="255"/>
      <c r="I1507" s="255"/>
      <c r="J1507" s="255"/>
      <c r="K1507" s="93">
        <f t="shared" si="84"/>
        <v>0</v>
      </c>
    </row>
    <row r="1508" spans="1:11" ht="15.75" customHeight="1">
      <c r="A1508" s="2">
        <v>772</v>
      </c>
      <c r="B1508" s="90" t="str">
        <f>IF('proje ve personel bilgileri'!A786&lt;&gt;0,('proje ve personel bilgileri'!A786)," ")</f>
        <v> </v>
      </c>
      <c r="C1508" s="94"/>
      <c r="D1508" s="255"/>
      <c r="E1508" s="255"/>
      <c r="F1508" s="255"/>
      <c r="G1508" s="255"/>
      <c r="H1508" s="255"/>
      <c r="I1508" s="255"/>
      <c r="J1508" s="255"/>
      <c r="K1508" s="93">
        <f t="shared" si="84"/>
        <v>0</v>
      </c>
    </row>
    <row r="1509" spans="1:11" ht="15.75" customHeight="1">
      <c r="A1509" s="1">
        <v>773</v>
      </c>
      <c r="B1509" s="90" t="str">
        <f>IF('proje ve personel bilgileri'!A787&lt;&gt;0,('proje ve personel bilgileri'!A787)," ")</f>
        <v> </v>
      </c>
      <c r="C1509" s="94"/>
      <c r="D1509" s="255"/>
      <c r="E1509" s="255"/>
      <c r="F1509" s="255"/>
      <c r="G1509" s="255"/>
      <c r="H1509" s="255"/>
      <c r="I1509" s="255"/>
      <c r="J1509" s="255"/>
      <c r="K1509" s="93">
        <f t="shared" si="84"/>
        <v>0</v>
      </c>
    </row>
    <row r="1510" spans="1:11" ht="15" customHeight="1">
      <c r="A1510" s="2">
        <v>774</v>
      </c>
      <c r="B1510" s="90" t="str">
        <f>IF('proje ve personel bilgileri'!A788&lt;&gt;0,('proje ve personel bilgileri'!A788)," ")</f>
        <v> </v>
      </c>
      <c r="C1510" s="94"/>
      <c r="D1510" s="255"/>
      <c r="E1510" s="255"/>
      <c r="F1510" s="255"/>
      <c r="G1510" s="255"/>
      <c r="H1510" s="255"/>
      <c r="I1510" s="255"/>
      <c r="J1510" s="255"/>
      <c r="K1510" s="93">
        <f t="shared" si="84"/>
        <v>0</v>
      </c>
    </row>
    <row r="1511" spans="1:11" ht="15.75" customHeight="1">
      <c r="A1511" s="325" t="s">
        <v>63</v>
      </c>
      <c r="B1511" s="326"/>
      <c r="C1511" s="7" t="str">
        <f aca="true" t="shared" si="85" ref="C1511:J1511">IF($K$28&lt;&gt;0,SUM(C1493:C1510)," ")</f>
        <v> </v>
      </c>
      <c r="D1511" s="8" t="str">
        <f t="shared" si="85"/>
        <v> </v>
      </c>
      <c r="E1511" s="8" t="str">
        <f t="shared" si="85"/>
        <v> </v>
      </c>
      <c r="F1511" s="8" t="str">
        <f t="shared" si="85"/>
        <v> </v>
      </c>
      <c r="G1511" s="8" t="str">
        <f t="shared" si="85"/>
        <v> </v>
      </c>
      <c r="H1511" s="8" t="str">
        <f t="shared" si="85"/>
        <v> </v>
      </c>
      <c r="I1511" s="8" t="str">
        <f t="shared" si="85"/>
        <v> </v>
      </c>
      <c r="J1511" s="8" t="str">
        <f t="shared" si="85"/>
        <v> </v>
      </c>
      <c r="K1511" s="9">
        <f>SUM(K1493:K1510)+K1475</f>
        <v>0</v>
      </c>
    </row>
    <row r="1512" ht="15" customHeight="1">
      <c r="A1512" s="259"/>
    </row>
    <row r="1513" spans="1:11" ht="15" customHeight="1">
      <c r="A1513" s="323" t="s">
        <v>64</v>
      </c>
      <c r="B1513" s="323"/>
      <c r="C1513" s="323"/>
      <c r="D1513" s="323"/>
      <c r="E1513" s="323"/>
      <c r="F1513" s="323"/>
      <c r="G1513" s="323"/>
      <c r="H1513" s="323"/>
      <c r="I1513" s="323"/>
      <c r="J1513" s="323"/>
      <c r="K1513" s="323"/>
    </row>
    <row r="1514" ht="15" customHeight="1">
      <c r="A1514" s="49"/>
    </row>
    <row r="1515" ht="15" customHeight="1">
      <c r="A1515" s="257" t="s">
        <v>65</v>
      </c>
    </row>
    <row r="1516" spans="3:5" ht="15" customHeight="1">
      <c r="C1516" s="257" t="s">
        <v>66</v>
      </c>
      <c r="E1516" s="257" t="s">
        <v>67</v>
      </c>
    </row>
    <row r="1520" spans="1:11" ht="15.75" customHeight="1">
      <c r="A1520" s="324" t="s">
        <v>49</v>
      </c>
      <c r="B1520" s="324"/>
      <c r="C1520" s="324"/>
      <c r="D1520" s="324"/>
      <c r="E1520" s="324"/>
      <c r="F1520" s="324"/>
      <c r="G1520" s="324"/>
      <c r="H1520" s="324"/>
      <c r="I1520" s="324"/>
      <c r="J1520" s="324"/>
      <c r="K1520" s="324"/>
    </row>
    <row r="1521" spans="1:11" ht="15" customHeight="1">
      <c r="A1521" s="66"/>
      <c r="B1521" s="66"/>
      <c r="C1521" s="66"/>
      <c r="D1521" s="66"/>
      <c r="E1521" s="66"/>
      <c r="F1521" s="73" t="e">
        <f>'proje ve personel bilgileri'!#REF!</f>
        <v>#REF!</v>
      </c>
      <c r="G1521" s="68" t="e">
        <f>IF('proje ve personel bilgileri'!#REF!=1,"/ Haziran ayına aittir.",(IF('proje ve personel bilgileri'!#REF!=2,"/ Aralık ayına aittir.",0)))</f>
        <v>#REF!</v>
      </c>
      <c r="H1521" s="66"/>
      <c r="I1521" s="66"/>
      <c r="J1521" s="66"/>
      <c r="K1521" s="66"/>
    </row>
    <row r="1522" ht="18.75" customHeight="1">
      <c r="K1522" s="4" t="s">
        <v>50</v>
      </c>
    </row>
    <row r="1523" spans="1:11" ht="15.75" customHeight="1">
      <c r="A1523" s="327" t="s">
        <v>2</v>
      </c>
      <c r="B1523" s="328"/>
      <c r="C1523" s="329">
        <f>'proje ve personel bilgileri'!$B$2</f>
        <v>0</v>
      </c>
      <c r="D1523" s="330"/>
      <c r="E1523" s="330"/>
      <c r="F1523" s="330"/>
      <c r="G1523" s="330"/>
      <c r="H1523" s="330"/>
      <c r="I1523" s="330"/>
      <c r="J1523" s="330"/>
      <c r="K1523" s="331"/>
    </row>
    <row r="1524" spans="1:11" ht="15.75" customHeight="1">
      <c r="A1524" s="332" t="s">
        <v>3</v>
      </c>
      <c r="B1524" s="333"/>
      <c r="C1524" s="334">
        <f>'proje ve personel bilgileri'!$B$3</f>
        <v>0</v>
      </c>
      <c r="D1524" s="335"/>
      <c r="E1524" s="335"/>
      <c r="F1524" s="335"/>
      <c r="G1524" s="335"/>
      <c r="H1524" s="335"/>
      <c r="I1524" s="335"/>
      <c r="J1524" s="335"/>
      <c r="K1524" s="336"/>
    </row>
    <row r="1525" spans="1:11" ht="15" customHeight="1">
      <c r="A1525" s="313" t="s">
        <v>51</v>
      </c>
      <c r="B1525" s="313" t="s">
        <v>9</v>
      </c>
      <c r="C1525" s="313" t="s">
        <v>52</v>
      </c>
      <c r="D1525" s="321" t="s">
        <v>53</v>
      </c>
      <c r="E1525" s="314"/>
      <c r="F1525" s="315"/>
      <c r="G1525" s="313" t="s">
        <v>54</v>
      </c>
      <c r="H1525" s="316" t="s">
        <v>55</v>
      </c>
      <c r="I1525" s="316" t="s">
        <v>56</v>
      </c>
      <c r="J1525" s="316" t="s">
        <v>57</v>
      </c>
      <c r="K1525" s="310" t="s">
        <v>58</v>
      </c>
    </row>
    <row r="1526" spans="1:11" ht="15.75" customHeight="1">
      <c r="A1526" s="312"/>
      <c r="B1526" s="312"/>
      <c r="C1526" s="312"/>
      <c r="D1526" s="322"/>
      <c r="E1526" s="319" t="s">
        <v>59</v>
      </c>
      <c r="F1526" s="320"/>
      <c r="G1526" s="312"/>
      <c r="H1526" s="317"/>
      <c r="I1526" s="317"/>
      <c r="J1526" s="317"/>
      <c r="K1526" s="311"/>
    </row>
    <row r="1527" spans="1:11" ht="60.75" customHeight="1">
      <c r="A1527" s="312"/>
      <c r="B1527" s="312"/>
      <c r="C1527" s="312"/>
      <c r="D1527" s="322"/>
      <c r="E1527" s="5" t="s">
        <v>69</v>
      </c>
      <c r="F1527" s="5" t="s">
        <v>61</v>
      </c>
      <c r="G1527" s="312"/>
      <c r="H1527" s="317"/>
      <c r="I1527" s="318"/>
      <c r="J1527" s="318"/>
      <c r="K1527" s="312"/>
    </row>
    <row r="1528" spans="1:11" ht="15.75" customHeight="1">
      <c r="A1528" s="312"/>
      <c r="B1528" s="312"/>
      <c r="C1528" s="312"/>
      <c r="D1528" s="322"/>
      <c r="E1528" s="6" t="s">
        <v>62</v>
      </c>
      <c r="F1528" s="6" t="s">
        <v>62</v>
      </c>
      <c r="G1528" s="253" t="s">
        <v>62</v>
      </c>
      <c r="H1528" s="253" t="s">
        <v>62</v>
      </c>
      <c r="I1528" s="256" t="s">
        <v>62</v>
      </c>
      <c r="J1528" s="6" t="s">
        <v>62</v>
      </c>
      <c r="K1528" s="312"/>
    </row>
    <row r="1529" spans="1:11" ht="15.75" customHeight="1">
      <c r="A1529" s="1">
        <v>775</v>
      </c>
      <c r="B1529" s="90" t="str">
        <f>IF('proje ve personel bilgileri'!A789&lt;&gt;0,('proje ve personel bilgileri'!A789)," ")</f>
        <v> </v>
      </c>
      <c r="C1529" s="91"/>
      <c r="D1529" s="92"/>
      <c r="E1529" s="92"/>
      <c r="F1529" s="92"/>
      <c r="G1529" s="92"/>
      <c r="H1529" s="92"/>
      <c r="I1529" s="92"/>
      <c r="J1529" s="92"/>
      <c r="K1529" s="93">
        <f aca="true" t="shared" si="86" ref="K1529:K1546">IF(D1529&lt;&gt;0,SUM(D1529+E1529+F1529+G1529-H1529-I1529-J1529),0)</f>
        <v>0</v>
      </c>
    </row>
    <row r="1530" spans="1:11" ht="15.75" customHeight="1">
      <c r="A1530" s="2">
        <v>776</v>
      </c>
      <c r="B1530" s="90" t="str">
        <f>IF('proje ve personel bilgileri'!A790&lt;&gt;0,('proje ve personel bilgileri'!A790)," ")</f>
        <v> </v>
      </c>
      <c r="C1530" s="94"/>
      <c r="D1530" s="255"/>
      <c r="E1530" s="255"/>
      <c r="F1530" s="255"/>
      <c r="G1530" s="255"/>
      <c r="H1530" s="255"/>
      <c r="I1530" s="255"/>
      <c r="J1530" s="255"/>
      <c r="K1530" s="93">
        <f t="shared" si="86"/>
        <v>0</v>
      </c>
    </row>
    <row r="1531" spans="1:11" ht="15.75" customHeight="1">
      <c r="A1531" s="1">
        <v>777</v>
      </c>
      <c r="B1531" s="90" t="str">
        <f>IF('proje ve personel bilgileri'!A791&lt;&gt;0,('proje ve personel bilgileri'!A791)," ")</f>
        <v> </v>
      </c>
      <c r="C1531" s="94"/>
      <c r="D1531" s="255"/>
      <c r="E1531" s="255"/>
      <c r="F1531" s="255"/>
      <c r="G1531" s="255"/>
      <c r="H1531" s="255"/>
      <c r="I1531" s="255"/>
      <c r="J1531" s="255"/>
      <c r="K1531" s="93">
        <f t="shared" si="86"/>
        <v>0</v>
      </c>
    </row>
    <row r="1532" spans="1:11" ht="15.75" customHeight="1">
      <c r="A1532" s="2">
        <v>778</v>
      </c>
      <c r="B1532" s="90" t="str">
        <f>IF('proje ve personel bilgileri'!A792&lt;&gt;0,('proje ve personel bilgileri'!A792)," ")</f>
        <v> </v>
      </c>
      <c r="C1532" s="94"/>
      <c r="D1532" s="255"/>
      <c r="E1532" s="255"/>
      <c r="F1532" s="255"/>
      <c r="G1532" s="255"/>
      <c r="H1532" s="255"/>
      <c r="I1532" s="255"/>
      <c r="J1532" s="255"/>
      <c r="K1532" s="93">
        <f t="shared" si="86"/>
        <v>0</v>
      </c>
    </row>
    <row r="1533" spans="1:11" ht="15.75" customHeight="1">
      <c r="A1533" s="1">
        <v>779</v>
      </c>
      <c r="B1533" s="90" t="str">
        <f>IF('proje ve personel bilgileri'!A793&lt;&gt;0,('proje ve personel bilgileri'!A793)," ")</f>
        <v> </v>
      </c>
      <c r="C1533" s="94"/>
      <c r="D1533" s="255"/>
      <c r="E1533" s="255"/>
      <c r="F1533" s="255"/>
      <c r="G1533" s="255"/>
      <c r="H1533" s="255"/>
      <c r="I1533" s="255"/>
      <c r="J1533" s="255"/>
      <c r="K1533" s="93">
        <f t="shared" si="86"/>
        <v>0</v>
      </c>
    </row>
    <row r="1534" spans="1:11" ht="15.75" customHeight="1">
      <c r="A1534" s="2">
        <v>780</v>
      </c>
      <c r="B1534" s="90" t="str">
        <f>IF('proje ve personel bilgileri'!A794&lt;&gt;0,('proje ve personel bilgileri'!A794)," ")</f>
        <v> </v>
      </c>
      <c r="C1534" s="94"/>
      <c r="D1534" s="255"/>
      <c r="E1534" s="255"/>
      <c r="F1534" s="255"/>
      <c r="G1534" s="255"/>
      <c r="H1534" s="255"/>
      <c r="I1534" s="255"/>
      <c r="J1534" s="255"/>
      <c r="K1534" s="93">
        <f t="shared" si="86"/>
        <v>0</v>
      </c>
    </row>
    <row r="1535" spans="1:11" ht="15.75" customHeight="1">
      <c r="A1535" s="1">
        <v>781</v>
      </c>
      <c r="B1535" s="90" t="str">
        <f>IF('proje ve personel bilgileri'!A795&lt;&gt;0,('proje ve personel bilgileri'!A795)," ")</f>
        <v> </v>
      </c>
      <c r="C1535" s="94"/>
      <c r="D1535" s="255"/>
      <c r="E1535" s="255"/>
      <c r="F1535" s="255"/>
      <c r="G1535" s="255"/>
      <c r="H1535" s="255"/>
      <c r="I1535" s="255"/>
      <c r="J1535" s="255"/>
      <c r="K1535" s="93">
        <f t="shared" si="86"/>
        <v>0</v>
      </c>
    </row>
    <row r="1536" spans="1:11" ht="15.75" customHeight="1">
      <c r="A1536" s="2">
        <v>782</v>
      </c>
      <c r="B1536" s="90" t="str">
        <f>IF('proje ve personel bilgileri'!A796&lt;&gt;0,('proje ve personel bilgileri'!A796)," ")</f>
        <v> </v>
      </c>
      <c r="C1536" s="94"/>
      <c r="D1536" s="255"/>
      <c r="E1536" s="255"/>
      <c r="F1536" s="255"/>
      <c r="G1536" s="255"/>
      <c r="H1536" s="255"/>
      <c r="I1536" s="255"/>
      <c r="J1536" s="255"/>
      <c r="K1536" s="93">
        <f t="shared" si="86"/>
        <v>0</v>
      </c>
    </row>
    <row r="1537" spans="1:11" ht="15.75" customHeight="1">
      <c r="A1537" s="1">
        <v>783</v>
      </c>
      <c r="B1537" s="90" t="str">
        <f>IF('proje ve personel bilgileri'!A797&lt;&gt;0,('proje ve personel bilgileri'!A797)," ")</f>
        <v> </v>
      </c>
      <c r="C1537" s="94"/>
      <c r="D1537" s="255"/>
      <c r="E1537" s="255"/>
      <c r="F1537" s="255"/>
      <c r="G1537" s="255"/>
      <c r="H1537" s="255"/>
      <c r="I1537" s="255"/>
      <c r="J1537" s="255"/>
      <c r="K1537" s="93">
        <f t="shared" si="86"/>
        <v>0</v>
      </c>
    </row>
    <row r="1538" spans="1:11" ht="15.75" customHeight="1">
      <c r="A1538" s="2">
        <v>784</v>
      </c>
      <c r="B1538" s="90" t="str">
        <f>IF('proje ve personel bilgileri'!A798&lt;&gt;0,('proje ve personel bilgileri'!A798)," ")</f>
        <v> </v>
      </c>
      <c r="C1538" s="94"/>
      <c r="D1538" s="255"/>
      <c r="E1538" s="255"/>
      <c r="F1538" s="255"/>
      <c r="G1538" s="255"/>
      <c r="H1538" s="255"/>
      <c r="I1538" s="255"/>
      <c r="J1538" s="255"/>
      <c r="K1538" s="93">
        <f t="shared" si="86"/>
        <v>0</v>
      </c>
    </row>
    <row r="1539" spans="1:11" ht="15.75" customHeight="1">
      <c r="A1539" s="1">
        <v>785</v>
      </c>
      <c r="B1539" s="90" t="str">
        <f>IF('proje ve personel bilgileri'!A799&lt;&gt;0,('proje ve personel bilgileri'!A799)," ")</f>
        <v> </v>
      </c>
      <c r="C1539" s="94"/>
      <c r="D1539" s="255"/>
      <c r="E1539" s="255"/>
      <c r="F1539" s="255"/>
      <c r="G1539" s="255"/>
      <c r="H1539" s="255"/>
      <c r="I1539" s="255"/>
      <c r="J1539" s="255"/>
      <c r="K1539" s="93">
        <f t="shared" si="86"/>
        <v>0</v>
      </c>
    </row>
    <row r="1540" spans="1:11" ht="15.75" customHeight="1">
      <c r="A1540" s="2">
        <v>786</v>
      </c>
      <c r="B1540" s="90" t="str">
        <f>IF('proje ve personel bilgileri'!A800&lt;&gt;0,('proje ve personel bilgileri'!A800)," ")</f>
        <v> </v>
      </c>
      <c r="C1540" s="94"/>
      <c r="D1540" s="255"/>
      <c r="E1540" s="255"/>
      <c r="F1540" s="255"/>
      <c r="G1540" s="255"/>
      <c r="H1540" s="255"/>
      <c r="I1540" s="255"/>
      <c r="J1540" s="255"/>
      <c r="K1540" s="93">
        <f t="shared" si="86"/>
        <v>0</v>
      </c>
    </row>
    <row r="1541" spans="1:11" ht="15.75" customHeight="1">
      <c r="A1541" s="1">
        <v>787</v>
      </c>
      <c r="B1541" s="90" t="str">
        <f>IF('proje ve personel bilgileri'!A801&lt;&gt;0,('proje ve personel bilgileri'!A801)," ")</f>
        <v> </v>
      </c>
      <c r="C1541" s="94"/>
      <c r="D1541" s="255"/>
      <c r="E1541" s="255"/>
      <c r="F1541" s="255"/>
      <c r="G1541" s="255"/>
      <c r="H1541" s="255"/>
      <c r="I1541" s="255"/>
      <c r="J1541" s="255"/>
      <c r="K1541" s="93">
        <f t="shared" si="86"/>
        <v>0</v>
      </c>
    </row>
    <row r="1542" spans="1:11" ht="15.75" customHeight="1">
      <c r="A1542" s="2">
        <v>788</v>
      </c>
      <c r="B1542" s="90" t="str">
        <f>IF('proje ve personel bilgileri'!A802&lt;&gt;0,('proje ve personel bilgileri'!A802)," ")</f>
        <v> </v>
      </c>
      <c r="C1542" s="94"/>
      <c r="D1542" s="255"/>
      <c r="E1542" s="255"/>
      <c r="F1542" s="255"/>
      <c r="G1542" s="255"/>
      <c r="H1542" s="255"/>
      <c r="I1542" s="255"/>
      <c r="J1542" s="255"/>
      <c r="K1542" s="93">
        <f t="shared" si="86"/>
        <v>0</v>
      </c>
    </row>
    <row r="1543" spans="1:11" ht="15.75" customHeight="1">
      <c r="A1543" s="1">
        <v>789</v>
      </c>
      <c r="B1543" s="90" t="str">
        <f>IF('proje ve personel bilgileri'!A803&lt;&gt;0,('proje ve personel bilgileri'!A803)," ")</f>
        <v> </v>
      </c>
      <c r="C1543" s="94"/>
      <c r="D1543" s="255"/>
      <c r="E1543" s="255"/>
      <c r="F1543" s="255"/>
      <c r="G1543" s="255"/>
      <c r="H1543" s="255"/>
      <c r="I1543" s="255"/>
      <c r="J1543" s="255"/>
      <c r="K1543" s="93">
        <f t="shared" si="86"/>
        <v>0</v>
      </c>
    </row>
    <row r="1544" spans="1:11" ht="15.75" customHeight="1">
      <c r="A1544" s="2">
        <v>790</v>
      </c>
      <c r="B1544" s="90" t="str">
        <f>IF('proje ve personel bilgileri'!A804&lt;&gt;0,('proje ve personel bilgileri'!A804)," ")</f>
        <v> </v>
      </c>
      <c r="C1544" s="94"/>
      <c r="D1544" s="255"/>
      <c r="E1544" s="255"/>
      <c r="F1544" s="255"/>
      <c r="G1544" s="255"/>
      <c r="H1544" s="255"/>
      <c r="I1544" s="255"/>
      <c r="J1544" s="255"/>
      <c r="K1544" s="93">
        <f t="shared" si="86"/>
        <v>0</v>
      </c>
    </row>
    <row r="1545" spans="1:11" ht="15.75" customHeight="1">
      <c r="A1545" s="1">
        <v>791</v>
      </c>
      <c r="B1545" s="90" t="str">
        <f>IF('proje ve personel bilgileri'!A805&lt;&gt;0,('proje ve personel bilgileri'!A805)," ")</f>
        <v> </v>
      </c>
      <c r="C1545" s="94"/>
      <c r="D1545" s="255"/>
      <c r="E1545" s="255"/>
      <c r="F1545" s="255"/>
      <c r="G1545" s="255"/>
      <c r="H1545" s="255"/>
      <c r="I1545" s="255"/>
      <c r="J1545" s="255"/>
      <c r="K1545" s="93">
        <f t="shared" si="86"/>
        <v>0</v>
      </c>
    </row>
    <row r="1546" spans="1:11" ht="15" customHeight="1">
      <c r="A1546" s="2">
        <v>792</v>
      </c>
      <c r="B1546" s="90" t="str">
        <f>IF('proje ve personel bilgileri'!A806&lt;&gt;0,('proje ve personel bilgileri'!A806)," ")</f>
        <v> </v>
      </c>
      <c r="C1546" s="94"/>
      <c r="D1546" s="255"/>
      <c r="E1546" s="255"/>
      <c r="F1546" s="255"/>
      <c r="G1546" s="255"/>
      <c r="H1546" s="255"/>
      <c r="I1546" s="255"/>
      <c r="J1546" s="255"/>
      <c r="K1546" s="93">
        <f t="shared" si="86"/>
        <v>0</v>
      </c>
    </row>
    <row r="1547" spans="1:11" ht="15.75" customHeight="1">
      <c r="A1547" s="325" t="s">
        <v>63</v>
      </c>
      <c r="B1547" s="326"/>
      <c r="C1547" s="7" t="str">
        <f aca="true" t="shared" si="87" ref="C1547:J1547">IF($K$28&lt;&gt;0,SUM(C1529:C1546)," ")</f>
        <v> </v>
      </c>
      <c r="D1547" s="8" t="str">
        <f t="shared" si="87"/>
        <v> </v>
      </c>
      <c r="E1547" s="8" t="str">
        <f t="shared" si="87"/>
        <v> </v>
      </c>
      <c r="F1547" s="8" t="str">
        <f t="shared" si="87"/>
        <v> </v>
      </c>
      <c r="G1547" s="8" t="str">
        <f t="shared" si="87"/>
        <v> </v>
      </c>
      <c r="H1547" s="8" t="str">
        <f t="shared" si="87"/>
        <v> </v>
      </c>
      <c r="I1547" s="8" t="str">
        <f t="shared" si="87"/>
        <v> </v>
      </c>
      <c r="J1547" s="8" t="str">
        <f t="shared" si="87"/>
        <v> </v>
      </c>
      <c r="K1547" s="9">
        <f>SUM(K1529:K1546)+K1511</f>
        <v>0</v>
      </c>
    </row>
    <row r="1548" ht="15" customHeight="1">
      <c r="A1548" s="259"/>
    </row>
    <row r="1549" spans="1:11" ht="15" customHeight="1">
      <c r="A1549" s="323" t="s">
        <v>64</v>
      </c>
      <c r="B1549" s="323"/>
      <c r="C1549" s="323"/>
      <c r="D1549" s="323"/>
      <c r="E1549" s="323"/>
      <c r="F1549" s="323"/>
      <c r="G1549" s="323"/>
      <c r="H1549" s="323"/>
      <c r="I1549" s="323"/>
      <c r="J1549" s="323"/>
      <c r="K1549" s="323"/>
    </row>
    <row r="1550" ht="15" customHeight="1">
      <c r="A1550" s="49"/>
    </row>
    <row r="1551" ht="15" customHeight="1">
      <c r="A1551" s="257" t="s">
        <v>65</v>
      </c>
    </row>
    <row r="1552" spans="3:5" ht="15" customHeight="1">
      <c r="C1552" s="257" t="s">
        <v>66</v>
      </c>
      <c r="E1552" s="257" t="s">
        <v>67</v>
      </c>
    </row>
    <row r="1556" spans="1:11" ht="15.75" customHeight="1">
      <c r="A1556" s="324" t="s">
        <v>49</v>
      </c>
      <c r="B1556" s="324"/>
      <c r="C1556" s="324"/>
      <c r="D1556" s="324"/>
      <c r="E1556" s="324"/>
      <c r="F1556" s="324"/>
      <c r="G1556" s="324"/>
      <c r="H1556" s="324"/>
      <c r="I1556" s="324"/>
      <c r="J1556" s="324"/>
      <c r="K1556" s="324"/>
    </row>
    <row r="1557" spans="1:11" ht="15" customHeight="1">
      <c r="A1557" s="66"/>
      <c r="B1557" s="66"/>
      <c r="C1557" s="66"/>
      <c r="D1557" s="66"/>
      <c r="E1557" s="66"/>
      <c r="F1557" s="73" t="e">
        <f>'proje ve personel bilgileri'!#REF!</f>
        <v>#REF!</v>
      </c>
      <c r="G1557" s="68" t="e">
        <f>IF('proje ve personel bilgileri'!#REF!=1,"/ Haziran ayına aittir.",(IF('proje ve personel bilgileri'!#REF!=2,"/ Aralık ayına aittir.",0)))</f>
        <v>#REF!</v>
      </c>
      <c r="H1557" s="66"/>
      <c r="I1557" s="66"/>
      <c r="J1557" s="66"/>
      <c r="K1557" s="66"/>
    </row>
    <row r="1558" ht="18.75" customHeight="1">
      <c r="K1558" s="4" t="s">
        <v>50</v>
      </c>
    </row>
    <row r="1559" spans="1:11" ht="15.75" customHeight="1">
      <c r="A1559" s="327" t="s">
        <v>2</v>
      </c>
      <c r="B1559" s="328"/>
      <c r="C1559" s="329">
        <f>'proje ve personel bilgileri'!$B$2</f>
        <v>0</v>
      </c>
      <c r="D1559" s="330"/>
      <c r="E1559" s="330"/>
      <c r="F1559" s="330"/>
      <c r="G1559" s="330"/>
      <c r="H1559" s="330"/>
      <c r="I1559" s="330"/>
      <c r="J1559" s="330"/>
      <c r="K1559" s="331"/>
    </row>
    <row r="1560" spans="1:11" ht="15.75" customHeight="1">
      <c r="A1560" s="332" t="s">
        <v>3</v>
      </c>
      <c r="B1560" s="333"/>
      <c r="C1560" s="334">
        <f>'proje ve personel bilgileri'!$B$3</f>
        <v>0</v>
      </c>
      <c r="D1560" s="335"/>
      <c r="E1560" s="335"/>
      <c r="F1560" s="335"/>
      <c r="G1560" s="335"/>
      <c r="H1560" s="335"/>
      <c r="I1560" s="335"/>
      <c r="J1560" s="335"/>
      <c r="K1560" s="336"/>
    </row>
    <row r="1561" spans="1:11" ht="15" customHeight="1">
      <c r="A1561" s="313" t="s">
        <v>51</v>
      </c>
      <c r="B1561" s="313" t="s">
        <v>9</v>
      </c>
      <c r="C1561" s="313" t="s">
        <v>52</v>
      </c>
      <c r="D1561" s="321" t="s">
        <v>53</v>
      </c>
      <c r="E1561" s="314"/>
      <c r="F1561" s="315"/>
      <c r="G1561" s="313" t="s">
        <v>54</v>
      </c>
      <c r="H1561" s="316" t="s">
        <v>55</v>
      </c>
      <c r="I1561" s="316" t="s">
        <v>56</v>
      </c>
      <c r="J1561" s="316" t="s">
        <v>57</v>
      </c>
      <c r="K1561" s="310" t="s">
        <v>58</v>
      </c>
    </row>
    <row r="1562" spans="1:11" ht="15.75" customHeight="1">
      <c r="A1562" s="312"/>
      <c r="B1562" s="312"/>
      <c r="C1562" s="312"/>
      <c r="D1562" s="322"/>
      <c r="E1562" s="319" t="s">
        <v>59</v>
      </c>
      <c r="F1562" s="320"/>
      <c r="G1562" s="312"/>
      <c r="H1562" s="317"/>
      <c r="I1562" s="317"/>
      <c r="J1562" s="317"/>
      <c r="K1562" s="311"/>
    </row>
    <row r="1563" spans="1:11" ht="60.75" customHeight="1">
      <c r="A1563" s="312"/>
      <c r="B1563" s="312"/>
      <c r="C1563" s="312"/>
      <c r="D1563" s="322"/>
      <c r="E1563" s="5" t="s">
        <v>69</v>
      </c>
      <c r="F1563" s="5" t="s">
        <v>61</v>
      </c>
      <c r="G1563" s="312"/>
      <c r="H1563" s="317"/>
      <c r="I1563" s="318"/>
      <c r="J1563" s="318"/>
      <c r="K1563" s="312"/>
    </row>
    <row r="1564" spans="1:11" ht="15.75" customHeight="1">
      <c r="A1564" s="312"/>
      <c r="B1564" s="312"/>
      <c r="C1564" s="312"/>
      <c r="D1564" s="322"/>
      <c r="E1564" s="6" t="s">
        <v>62</v>
      </c>
      <c r="F1564" s="6" t="s">
        <v>62</v>
      </c>
      <c r="G1564" s="253" t="s">
        <v>62</v>
      </c>
      <c r="H1564" s="253" t="s">
        <v>62</v>
      </c>
      <c r="I1564" s="256" t="s">
        <v>62</v>
      </c>
      <c r="J1564" s="6" t="s">
        <v>62</v>
      </c>
      <c r="K1564" s="312"/>
    </row>
    <row r="1565" spans="1:11" ht="15.75" customHeight="1">
      <c r="A1565" s="1">
        <v>793</v>
      </c>
      <c r="B1565" s="90" t="str">
        <f>IF('proje ve personel bilgileri'!A807&lt;&gt;0,('proje ve personel bilgileri'!A807)," ")</f>
        <v> </v>
      </c>
      <c r="C1565" s="91"/>
      <c r="D1565" s="92"/>
      <c r="E1565" s="92"/>
      <c r="F1565" s="92"/>
      <c r="G1565" s="92"/>
      <c r="H1565" s="92"/>
      <c r="I1565" s="92"/>
      <c r="J1565" s="92"/>
      <c r="K1565" s="93">
        <f aca="true" t="shared" si="88" ref="K1565:K1582">IF(D1565&lt;&gt;0,SUM(D1565+E1565+F1565+G1565-H1565-I1565-J1565),0)</f>
        <v>0</v>
      </c>
    </row>
    <row r="1566" spans="1:11" ht="15.75" customHeight="1">
      <c r="A1566" s="2">
        <v>794</v>
      </c>
      <c r="B1566" s="90" t="str">
        <f>IF('proje ve personel bilgileri'!A808&lt;&gt;0,('proje ve personel bilgileri'!A808)," ")</f>
        <v> </v>
      </c>
      <c r="C1566" s="94"/>
      <c r="D1566" s="255"/>
      <c r="E1566" s="255"/>
      <c r="F1566" s="255"/>
      <c r="G1566" s="255"/>
      <c r="H1566" s="255"/>
      <c r="I1566" s="255"/>
      <c r="J1566" s="255"/>
      <c r="K1566" s="93">
        <f t="shared" si="88"/>
        <v>0</v>
      </c>
    </row>
    <row r="1567" spans="1:11" ht="15.75" customHeight="1">
      <c r="A1567" s="1">
        <v>795</v>
      </c>
      <c r="B1567" s="90" t="str">
        <f>IF('proje ve personel bilgileri'!A809&lt;&gt;0,('proje ve personel bilgileri'!A809)," ")</f>
        <v> </v>
      </c>
      <c r="C1567" s="94"/>
      <c r="D1567" s="255"/>
      <c r="E1567" s="255"/>
      <c r="F1567" s="255"/>
      <c r="G1567" s="255"/>
      <c r="H1567" s="255"/>
      <c r="I1567" s="255"/>
      <c r="J1567" s="255"/>
      <c r="K1567" s="93">
        <f t="shared" si="88"/>
        <v>0</v>
      </c>
    </row>
    <row r="1568" spans="1:11" ht="15.75" customHeight="1">
      <c r="A1568" s="2">
        <v>796</v>
      </c>
      <c r="B1568" s="90" t="str">
        <f>IF('proje ve personel bilgileri'!A810&lt;&gt;0,('proje ve personel bilgileri'!A810)," ")</f>
        <v> </v>
      </c>
      <c r="C1568" s="94"/>
      <c r="D1568" s="255"/>
      <c r="E1568" s="255"/>
      <c r="F1568" s="255"/>
      <c r="G1568" s="255"/>
      <c r="H1568" s="255"/>
      <c r="I1568" s="255"/>
      <c r="J1568" s="255"/>
      <c r="K1568" s="93">
        <f t="shared" si="88"/>
        <v>0</v>
      </c>
    </row>
    <row r="1569" spans="1:11" ht="15.75" customHeight="1">
      <c r="A1569" s="1">
        <v>797</v>
      </c>
      <c r="B1569" s="90" t="str">
        <f>IF('proje ve personel bilgileri'!A811&lt;&gt;0,('proje ve personel bilgileri'!A811)," ")</f>
        <v> </v>
      </c>
      <c r="C1569" s="94"/>
      <c r="D1569" s="255"/>
      <c r="E1569" s="255"/>
      <c r="F1569" s="255"/>
      <c r="G1569" s="255"/>
      <c r="H1569" s="255"/>
      <c r="I1569" s="255"/>
      <c r="J1569" s="255"/>
      <c r="K1569" s="93">
        <f t="shared" si="88"/>
        <v>0</v>
      </c>
    </row>
    <row r="1570" spans="1:11" ht="15.75" customHeight="1">
      <c r="A1570" s="2">
        <v>798</v>
      </c>
      <c r="B1570" s="90" t="str">
        <f>IF('proje ve personel bilgileri'!A812&lt;&gt;0,('proje ve personel bilgileri'!A812)," ")</f>
        <v> </v>
      </c>
      <c r="C1570" s="94"/>
      <c r="D1570" s="255"/>
      <c r="E1570" s="255"/>
      <c r="F1570" s="255"/>
      <c r="G1570" s="255"/>
      <c r="H1570" s="255"/>
      <c r="I1570" s="255"/>
      <c r="J1570" s="255"/>
      <c r="K1570" s="93">
        <f t="shared" si="88"/>
        <v>0</v>
      </c>
    </row>
    <row r="1571" spans="1:11" ht="15.75" customHeight="1">
      <c r="A1571" s="1">
        <v>799</v>
      </c>
      <c r="B1571" s="90" t="str">
        <f>IF('proje ve personel bilgileri'!A813&lt;&gt;0,('proje ve personel bilgileri'!A813)," ")</f>
        <v> </v>
      </c>
      <c r="C1571" s="94"/>
      <c r="D1571" s="255"/>
      <c r="E1571" s="255"/>
      <c r="F1571" s="255"/>
      <c r="G1571" s="255"/>
      <c r="H1571" s="255"/>
      <c r="I1571" s="255"/>
      <c r="J1571" s="255"/>
      <c r="K1571" s="93">
        <f t="shared" si="88"/>
        <v>0</v>
      </c>
    </row>
    <row r="1572" spans="1:11" ht="15.75" customHeight="1">
      <c r="A1572" s="2">
        <v>800</v>
      </c>
      <c r="B1572" s="90" t="str">
        <f>IF('proje ve personel bilgileri'!A814&lt;&gt;0,('proje ve personel bilgileri'!A814)," ")</f>
        <v> </v>
      </c>
      <c r="C1572" s="94"/>
      <c r="D1572" s="255"/>
      <c r="E1572" s="255"/>
      <c r="F1572" s="255"/>
      <c r="G1572" s="255"/>
      <c r="H1572" s="255"/>
      <c r="I1572" s="255"/>
      <c r="J1572" s="255"/>
      <c r="K1572" s="93">
        <f t="shared" si="88"/>
        <v>0</v>
      </c>
    </row>
    <row r="1573" spans="1:11" ht="15.75" customHeight="1">
      <c r="A1573" s="1">
        <v>801</v>
      </c>
      <c r="B1573" s="90" t="str">
        <f>IF('proje ve personel bilgileri'!A815&lt;&gt;0,('proje ve personel bilgileri'!A815)," ")</f>
        <v> </v>
      </c>
      <c r="C1573" s="94"/>
      <c r="D1573" s="255"/>
      <c r="E1573" s="255"/>
      <c r="F1573" s="255"/>
      <c r="G1573" s="255"/>
      <c r="H1573" s="255"/>
      <c r="I1573" s="255"/>
      <c r="J1573" s="255"/>
      <c r="K1573" s="93">
        <f t="shared" si="88"/>
        <v>0</v>
      </c>
    </row>
    <row r="1574" spans="1:11" ht="15.75" customHeight="1">
      <c r="A1574" s="2">
        <v>802</v>
      </c>
      <c r="B1574" s="90" t="str">
        <f>IF('proje ve personel bilgileri'!A816&lt;&gt;0,('proje ve personel bilgileri'!A816)," ")</f>
        <v> </v>
      </c>
      <c r="C1574" s="94"/>
      <c r="D1574" s="255"/>
      <c r="E1574" s="255"/>
      <c r="F1574" s="255"/>
      <c r="G1574" s="255"/>
      <c r="H1574" s="255"/>
      <c r="I1574" s="255"/>
      <c r="J1574" s="255"/>
      <c r="K1574" s="93">
        <f t="shared" si="88"/>
        <v>0</v>
      </c>
    </row>
    <row r="1575" spans="1:11" ht="15.75" customHeight="1">
      <c r="A1575" s="1">
        <v>803</v>
      </c>
      <c r="B1575" s="90" t="str">
        <f>IF('proje ve personel bilgileri'!A817&lt;&gt;0,('proje ve personel bilgileri'!A817)," ")</f>
        <v> </v>
      </c>
      <c r="C1575" s="94"/>
      <c r="D1575" s="255"/>
      <c r="E1575" s="255"/>
      <c r="F1575" s="255"/>
      <c r="G1575" s="255"/>
      <c r="H1575" s="255"/>
      <c r="I1575" s="255"/>
      <c r="J1575" s="255"/>
      <c r="K1575" s="93">
        <f t="shared" si="88"/>
        <v>0</v>
      </c>
    </row>
    <row r="1576" spans="1:11" ht="15.75" customHeight="1">
      <c r="A1576" s="2">
        <v>804</v>
      </c>
      <c r="B1576" s="90" t="str">
        <f>IF('proje ve personel bilgileri'!A818&lt;&gt;0,('proje ve personel bilgileri'!A818)," ")</f>
        <v> </v>
      </c>
      <c r="C1576" s="94"/>
      <c r="D1576" s="255"/>
      <c r="E1576" s="255"/>
      <c r="F1576" s="255"/>
      <c r="G1576" s="255"/>
      <c r="H1576" s="255"/>
      <c r="I1576" s="255"/>
      <c r="J1576" s="255"/>
      <c r="K1576" s="93">
        <f t="shared" si="88"/>
        <v>0</v>
      </c>
    </row>
    <row r="1577" spans="1:11" ht="15.75" customHeight="1">
      <c r="A1577" s="1">
        <v>805</v>
      </c>
      <c r="B1577" s="90" t="str">
        <f>IF('proje ve personel bilgileri'!A819&lt;&gt;0,('proje ve personel bilgileri'!A819)," ")</f>
        <v> </v>
      </c>
      <c r="C1577" s="94"/>
      <c r="D1577" s="255"/>
      <c r="E1577" s="255"/>
      <c r="F1577" s="255"/>
      <c r="G1577" s="255"/>
      <c r="H1577" s="255"/>
      <c r="I1577" s="255"/>
      <c r="J1577" s="255"/>
      <c r="K1577" s="93">
        <f t="shared" si="88"/>
        <v>0</v>
      </c>
    </row>
    <row r="1578" spans="1:11" ht="15.75" customHeight="1">
      <c r="A1578" s="2">
        <v>806</v>
      </c>
      <c r="B1578" s="90" t="str">
        <f>IF('proje ve personel bilgileri'!A820&lt;&gt;0,('proje ve personel bilgileri'!A820)," ")</f>
        <v> </v>
      </c>
      <c r="C1578" s="94"/>
      <c r="D1578" s="255"/>
      <c r="E1578" s="255"/>
      <c r="F1578" s="255"/>
      <c r="G1578" s="255"/>
      <c r="H1578" s="255"/>
      <c r="I1578" s="255"/>
      <c r="J1578" s="255"/>
      <c r="K1578" s="93">
        <f t="shared" si="88"/>
        <v>0</v>
      </c>
    </row>
    <row r="1579" spans="1:11" ht="15.75" customHeight="1">
      <c r="A1579" s="1">
        <v>807</v>
      </c>
      <c r="B1579" s="90" t="str">
        <f>IF('proje ve personel bilgileri'!A821&lt;&gt;0,('proje ve personel bilgileri'!A821)," ")</f>
        <v> </v>
      </c>
      <c r="C1579" s="94"/>
      <c r="D1579" s="255"/>
      <c r="E1579" s="255"/>
      <c r="F1579" s="255"/>
      <c r="G1579" s="255"/>
      <c r="H1579" s="255"/>
      <c r="I1579" s="255"/>
      <c r="J1579" s="255"/>
      <c r="K1579" s="93">
        <f t="shared" si="88"/>
        <v>0</v>
      </c>
    </row>
    <row r="1580" spans="1:11" ht="15.75" customHeight="1">
      <c r="A1580" s="2">
        <v>808</v>
      </c>
      <c r="B1580" s="90" t="str">
        <f>IF('proje ve personel bilgileri'!A822&lt;&gt;0,('proje ve personel bilgileri'!A822)," ")</f>
        <v> </v>
      </c>
      <c r="C1580" s="94"/>
      <c r="D1580" s="255"/>
      <c r="E1580" s="255"/>
      <c r="F1580" s="255"/>
      <c r="G1580" s="255"/>
      <c r="H1580" s="255"/>
      <c r="I1580" s="255"/>
      <c r="J1580" s="255"/>
      <c r="K1580" s="93">
        <f t="shared" si="88"/>
        <v>0</v>
      </c>
    </row>
    <row r="1581" spans="1:11" ht="15.75" customHeight="1">
      <c r="A1581" s="1">
        <v>809</v>
      </c>
      <c r="B1581" s="90" t="str">
        <f>IF('proje ve personel bilgileri'!A823&lt;&gt;0,('proje ve personel bilgileri'!A823)," ")</f>
        <v> </v>
      </c>
      <c r="C1581" s="94"/>
      <c r="D1581" s="255"/>
      <c r="E1581" s="255"/>
      <c r="F1581" s="255"/>
      <c r="G1581" s="255"/>
      <c r="H1581" s="255"/>
      <c r="I1581" s="255"/>
      <c r="J1581" s="255"/>
      <c r="K1581" s="93">
        <f t="shared" si="88"/>
        <v>0</v>
      </c>
    </row>
    <row r="1582" spans="1:11" ht="15" customHeight="1">
      <c r="A1582" s="2">
        <v>810</v>
      </c>
      <c r="B1582" s="90" t="str">
        <f>IF('proje ve personel bilgileri'!A824&lt;&gt;0,('proje ve personel bilgileri'!A824)," ")</f>
        <v> </v>
      </c>
      <c r="C1582" s="94"/>
      <c r="D1582" s="255"/>
      <c r="E1582" s="255"/>
      <c r="F1582" s="255"/>
      <c r="G1582" s="255"/>
      <c r="H1582" s="255"/>
      <c r="I1582" s="255"/>
      <c r="J1582" s="255"/>
      <c r="K1582" s="93">
        <f t="shared" si="88"/>
        <v>0</v>
      </c>
    </row>
    <row r="1583" spans="1:11" ht="15.75" customHeight="1">
      <c r="A1583" s="325" t="s">
        <v>63</v>
      </c>
      <c r="B1583" s="326"/>
      <c r="C1583" s="7" t="str">
        <f aca="true" t="shared" si="89" ref="C1583:J1583">IF($K$28&lt;&gt;0,SUM(C1565:C1582)," ")</f>
        <v> </v>
      </c>
      <c r="D1583" s="8" t="str">
        <f t="shared" si="89"/>
        <v> </v>
      </c>
      <c r="E1583" s="8" t="str">
        <f t="shared" si="89"/>
        <v> </v>
      </c>
      <c r="F1583" s="8" t="str">
        <f t="shared" si="89"/>
        <v> </v>
      </c>
      <c r="G1583" s="8" t="str">
        <f t="shared" si="89"/>
        <v> </v>
      </c>
      <c r="H1583" s="8" t="str">
        <f t="shared" si="89"/>
        <v> </v>
      </c>
      <c r="I1583" s="8" t="str">
        <f t="shared" si="89"/>
        <v> </v>
      </c>
      <c r="J1583" s="8" t="str">
        <f t="shared" si="89"/>
        <v> </v>
      </c>
      <c r="K1583" s="9">
        <f>SUM(K1565:K1582)+K1547</f>
        <v>0</v>
      </c>
    </row>
    <row r="1584" ht="15" customHeight="1">
      <c r="A1584" s="259"/>
    </row>
    <row r="1585" spans="1:11" ht="15" customHeight="1">
      <c r="A1585" s="323" t="s">
        <v>64</v>
      </c>
      <c r="B1585" s="323"/>
      <c r="C1585" s="323"/>
      <c r="D1585" s="323"/>
      <c r="E1585" s="323"/>
      <c r="F1585" s="323"/>
      <c r="G1585" s="323"/>
      <c r="H1585" s="323"/>
      <c r="I1585" s="323"/>
      <c r="J1585" s="323"/>
      <c r="K1585" s="323"/>
    </row>
    <row r="1586" ht="15" customHeight="1">
      <c r="A1586" s="49"/>
    </row>
    <row r="1587" ht="15" customHeight="1">
      <c r="A1587" s="257" t="s">
        <v>65</v>
      </c>
    </row>
    <row r="1588" spans="3:5" ht="15" customHeight="1">
      <c r="C1588" s="257" t="s">
        <v>66</v>
      </c>
      <c r="E1588" s="257" t="s">
        <v>67</v>
      </c>
    </row>
    <row r="1592" spans="1:11" ht="15.75" customHeight="1">
      <c r="A1592" s="324" t="s">
        <v>49</v>
      </c>
      <c r="B1592" s="324"/>
      <c r="C1592" s="324"/>
      <c r="D1592" s="324"/>
      <c r="E1592" s="324"/>
      <c r="F1592" s="324"/>
      <c r="G1592" s="324"/>
      <c r="H1592" s="324"/>
      <c r="I1592" s="324"/>
      <c r="J1592" s="324"/>
      <c r="K1592" s="324"/>
    </row>
    <row r="1593" spans="1:11" ht="15" customHeight="1">
      <c r="A1593" s="66"/>
      <c r="B1593" s="66"/>
      <c r="C1593" s="66"/>
      <c r="D1593" s="66"/>
      <c r="E1593" s="66"/>
      <c r="F1593" s="73" t="e">
        <f>'proje ve personel bilgileri'!#REF!</f>
        <v>#REF!</v>
      </c>
      <c r="G1593" s="68" t="e">
        <f>IF('proje ve personel bilgileri'!#REF!=1,"/ Haziran ayına aittir.",(IF('proje ve personel bilgileri'!#REF!=2,"/ Aralık ayına aittir.",0)))</f>
        <v>#REF!</v>
      </c>
      <c r="H1593" s="66"/>
      <c r="I1593" s="66"/>
      <c r="J1593" s="66"/>
      <c r="K1593" s="66"/>
    </row>
    <row r="1594" ht="18.75" customHeight="1">
      <c r="K1594" s="4" t="s">
        <v>50</v>
      </c>
    </row>
    <row r="1595" spans="1:11" ht="15.75" customHeight="1">
      <c r="A1595" s="327" t="s">
        <v>2</v>
      </c>
      <c r="B1595" s="328"/>
      <c r="C1595" s="329">
        <f>'proje ve personel bilgileri'!$B$2</f>
        <v>0</v>
      </c>
      <c r="D1595" s="330"/>
      <c r="E1595" s="330"/>
      <c r="F1595" s="330"/>
      <c r="G1595" s="330"/>
      <c r="H1595" s="330"/>
      <c r="I1595" s="330"/>
      <c r="J1595" s="330"/>
      <c r="K1595" s="331"/>
    </row>
    <row r="1596" spans="1:11" ht="15.75" customHeight="1">
      <c r="A1596" s="332" t="s">
        <v>3</v>
      </c>
      <c r="B1596" s="333"/>
      <c r="C1596" s="334">
        <f>'proje ve personel bilgileri'!$B$3</f>
        <v>0</v>
      </c>
      <c r="D1596" s="335"/>
      <c r="E1596" s="335"/>
      <c r="F1596" s="335"/>
      <c r="G1596" s="335"/>
      <c r="H1596" s="335"/>
      <c r="I1596" s="335"/>
      <c r="J1596" s="335"/>
      <c r="K1596" s="336"/>
    </row>
    <row r="1597" spans="1:11" ht="15" customHeight="1">
      <c r="A1597" s="313" t="s">
        <v>51</v>
      </c>
      <c r="B1597" s="313" t="s">
        <v>9</v>
      </c>
      <c r="C1597" s="313" t="s">
        <v>52</v>
      </c>
      <c r="D1597" s="321" t="s">
        <v>53</v>
      </c>
      <c r="E1597" s="314"/>
      <c r="F1597" s="315"/>
      <c r="G1597" s="313" t="s">
        <v>54</v>
      </c>
      <c r="H1597" s="316" t="s">
        <v>55</v>
      </c>
      <c r="I1597" s="316" t="s">
        <v>56</v>
      </c>
      <c r="J1597" s="316" t="s">
        <v>57</v>
      </c>
      <c r="K1597" s="310" t="s">
        <v>58</v>
      </c>
    </row>
    <row r="1598" spans="1:11" ht="15.75" customHeight="1">
      <c r="A1598" s="312"/>
      <c r="B1598" s="312"/>
      <c r="C1598" s="312"/>
      <c r="D1598" s="322"/>
      <c r="E1598" s="319" t="s">
        <v>59</v>
      </c>
      <c r="F1598" s="320"/>
      <c r="G1598" s="312"/>
      <c r="H1598" s="317"/>
      <c r="I1598" s="317"/>
      <c r="J1598" s="317"/>
      <c r="K1598" s="311"/>
    </row>
    <row r="1599" spans="1:11" ht="60.75" customHeight="1">
      <c r="A1599" s="312"/>
      <c r="B1599" s="312"/>
      <c r="C1599" s="312"/>
      <c r="D1599" s="322"/>
      <c r="E1599" s="5" t="s">
        <v>69</v>
      </c>
      <c r="F1599" s="5" t="s">
        <v>61</v>
      </c>
      <c r="G1599" s="312"/>
      <c r="H1599" s="317"/>
      <c r="I1599" s="318"/>
      <c r="J1599" s="318"/>
      <c r="K1599" s="312"/>
    </row>
    <row r="1600" spans="1:11" ht="15.75" customHeight="1">
      <c r="A1600" s="312"/>
      <c r="B1600" s="312"/>
      <c r="C1600" s="312"/>
      <c r="D1600" s="322"/>
      <c r="E1600" s="6" t="s">
        <v>62</v>
      </c>
      <c r="F1600" s="6" t="s">
        <v>62</v>
      </c>
      <c r="G1600" s="253" t="s">
        <v>62</v>
      </c>
      <c r="H1600" s="253" t="s">
        <v>62</v>
      </c>
      <c r="I1600" s="256" t="s">
        <v>62</v>
      </c>
      <c r="J1600" s="6" t="s">
        <v>62</v>
      </c>
      <c r="K1600" s="312"/>
    </row>
    <row r="1601" spans="1:11" ht="15.75" customHeight="1">
      <c r="A1601" s="1">
        <v>811</v>
      </c>
      <c r="B1601" s="90" t="str">
        <f>IF('proje ve personel bilgileri'!A825&lt;&gt;0,('proje ve personel bilgileri'!A825)," ")</f>
        <v> </v>
      </c>
      <c r="C1601" s="91"/>
      <c r="D1601" s="92"/>
      <c r="E1601" s="92"/>
      <c r="F1601" s="92"/>
      <c r="G1601" s="92"/>
      <c r="H1601" s="92"/>
      <c r="I1601" s="92"/>
      <c r="J1601" s="92"/>
      <c r="K1601" s="93">
        <f aca="true" t="shared" si="90" ref="K1601:K1618">IF(D1601&lt;&gt;0,SUM(D1601+E1601+F1601+G1601-H1601-I1601-J1601),0)</f>
        <v>0</v>
      </c>
    </row>
    <row r="1602" spans="1:11" ht="15.75" customHeight="1">
      <c r="A1602" s="2">
        <v>812</v>
      </c>
      <c r="B1602" s="90" t="str">
        <f>IF('proje ve personel bilgileri'!A826&lt;&gt;0,('proje ve personel bilgileri'!A826)," ")</f>
        <v> </v>
      </c>
      <c r="C1602" s="94"/>
      <c r="D1602" s="255"/>
      <c r="E1602" s="255"/>
      <c r="F1602" s="255"/>
      <c r="G1602" s="255"/>
      <c r="H1602" s="255"/>
      <c r="I1602" s="255"/>
      <c r="J1602" s="255"/>
      <c r="K1602" s="93">
        <f t="shared" si="90"/>
        <v>0</v>
      </c>
    </row>
    <row r="1603" spans="1:11" ht="15.75" customHeight="1">
      <c r="A1603" s="1">
        <v>813</v>
      </c>
      <c r="B1603" s="90" t="str">
        <f>IF('proje ve personel bilgileri'!A827&lt;&gt;0,('proje ve personel bilgileri'!A827)," ")</f>
        <v> </v>
      </c>
      <c r="C1603" s="94"/>
      <c r="D1603" s="255"/>
      <c r="E1603" s="255"/>
      <c r="F1603" s="255"/>
      <c r="G1603" s="255"/>
      <c r="H1603" s="255"/>
      <c r="I1603" s="255"/>
      <c r="J1603" s="255"/>
      <c r="K1603" s="93">
        <f t="shared" si="90"/>
        <v>0</v>
      </c>
    </row>
    <row r="1604" spans="1:11" ht="15.75" customHeight="1">
      <c r="A1604" s="2">
        <v>814</v>
      </c>
      <c r="B1604" s="90" t="str">
        <f>IF('proje ve personel bilgileri'!A828&lt;&gt;0,('proje ve personel bilgileri'!A828)," ")</f>
        <v> </v>
      </c>
      <c r="C1604" s="94"/>
      <c r="D1604" s="255"/>
      <c r="E1604" s="255"/>
      <c r="F1604" s="255"/>
      <c r="G1604" s="255"/>
      <c r="H1604" s="255"/>
      <c r="I1604" s="255"/>
      <c r="J1604" s="255"/>
      <c r="K1604" s="93">
        <f t="shared" si="90"/>
        <v>0</v>
      </c>
    </row>
    <row r="1605" spans="1:11" ht="15.75" customHeight="1">
      <c r="A1605" s="1">
        <v>815</v>
      </c>
      <c r="B1605" s="90" t="str">
        <f>IF('proje ve personel bilgileri'!A829&lt;&gt;0,('proje ve personel bilgileri'!A829)," ")</f>
        <v> </v>
      </c>
      <c r="C1605" s="94"/>
      <c r="D1605" s="255"/>
      <c r="E1605" s="255"/>
      <c r="F1605" s="255"/>
      <c r="G1605" s="255"/>
      <c r="H1605" s="255"/>
      <c r="I1605" s="255"/>
      <c r="J1605" s="255"/>
      <c r="K1605" s="93">
        <f t="shared" si="90"/>
        <v>0</v>
      </c>
    </row>
    <row r="1606" spans="1:11" ht="15.75" customHeight="1">
      <c r="A1606" s="2">
        <v>816</v>
      </c>
      <c r="B1606" s="90" t="str">
        <f>IF('proje ve personel bilgileri'!A830&lt;&gt;0,('proje ve personel bilgileri'!A830)," ")</f>
        <v> </v>
      </c>
      <c r="C1606" s="94"/>
      <c r="D1606" s="255"/>
      <c r="E1606" s="255"/>
      <c r="F1606" s="255"/>
      <c r="G1606" s="255"/>
      <c r="H1606" s="255"/>
      <c r="I1606" s="255"/>
      <c r="J1606" s="255"/>
      <c r="K1606" s="93">
        <f t="shared" si="90"/>
        <v>0</v>
      </c>
    </row>
    <row r="1607" spans="1:11" ht="15.75" customHeight="1">
      <c r="A1607" s="1">
        <v>817</v>
      </c>
      <c r="B1607" s="90" t="str">
        <f>IF('proje ve personel bilgileri'!A831&lt;&gt;0,('proje ve personel bilgileri'!A831)," ")</f>
        <v> </v>
      </c>
      <c r="C1607" s="94"/>
      <c r="D1607" s="255"/>
      <c r="E1607" s="255"/>
      <c r="F1607" s="255"/>
      <c r="G1607" s="255"/>
      <c r="H1607" s="255"/>
      <c r="I1607" s="255"/>
      <c r="J1607" s="255"/>
      <c r="K1607" s="93">
        <f t="shared" si="90"/>
        <v>0</v>
      </c>
    </row>
    <row r="1608" spans="1:11" ht="15.75" customHeight="1">
      <c r="A1608" s="2">
        <v>818</v>
      </c>
      <c r="B1608" s="90" t="str">
        <f>IF('proje ve personel bilgileri'!A832&lt;&gt;0,('proje ve personel bilgileri'!A832)," ")</f>
        <v> </v>
      </c>
      <c r="C1608" s="94"/>
      <c r="D1608" s="255"/>
      <c r="E1608" s="255"/>
      <c r="F1608" s="255"/>
      <c r="G1608" s="255"/>
      <c r="H1608" s="255"/>
      <c r="I1608" s="255"/>
      <c r="J1608" s="255"/>
      <c r="K1608" s="93">
        <f t="shared" si="90"/>
        <v>0</v>
      </c>
    </row>
    <row r="1609" spans="1:11" ht="15.75" customHeight="1">
      <c r="A1609" s="1">
        <v>819</v>
      </c>
      <c r="B1609" s="90" t="str">
        <f>IF('proje ve personel bilgileri'!A833&lt;&gt;0,('proje ve personel bilgileri'!A833)," ")</f>
        <v> </v>
      </c>
      <c r="C1609" s="94"/>
      <c r="D1609" s="255"/>
      <c r="E1609" s="255"/>
      <c r="F1609" s="255"/>
      <c r="G1609" s="255"/>
      <c r="H1609" s="255"/>
      <c r="I1609" s="255"/>
      <c r="J1609" s="255"/>
      <c r="K1609" s="93">
        <f t="shared" si="90"/>
        <v>0</v>
      </c>
    </row>
    <row r="1610" spans="1:11" ht="15.75" customHeight="1">
      <c r="A1610" s="2">
        <v>820</v>
      </c>
      <c r="B1610" s="90" t="str">
        <f>IF('proje ve personel bilgileri'!A834&lt;&gt;0,('proje ve personel bilgileri'!A834)," ")</f>
        <v> </v>
      </c>
      <c r="C1610" s="94"/>
      <c r="D1610" s="255"/>
      <c r="E1610" s="255"/>
      <c r="F1610" s="255"/>
      <c r="G1610" s="255"/>
      <c r="H1610" s="255"/>
      <c r="I1610" s="255"/>
      <c r="J1610" s="255"/>
      <c r="K1610" s="93">
        <f t="shared" si="90"/>
        <v>0</v>
      </c>
    </row>
    <row r="1611" spans="1:11" ht="15.75" customHeight="1">
      <c r="A1611" s="1">
        <v>821</v>
      </c>
      <c r="B1611" s="90" t="str">
        <f>IF('proje ve personel bilgileri'!A835&lt;&gt;0,('proje ve personel bilgileri'!A835)," ")</f>
        <v> </v>
      </c>
      <c r="C1611" s="94"/>
      <c r="D1611" s="255"/>
      <c r="E1611" s="255"/>
      <c r="F1611" s="255"/>
      <c r="G1611" s="255"/>
      <c r="H1611" s="255"/>
      <c r="I1611" s="255"/>
      <c r="J1611" s="255"/>
      <c r="K1611" s="93">
        <f t="shared" si="90"/>
        <v>0</v>
      </c>
    </row>
    <row r="1612" spans="1:11" ht="15.75" customHeight="1">
      <c r="A1612" s="2">
        <v>822</v>
      </c>
      <c r="B1612" s="90" t="str">
        <f>IF('proje ve personel bilgileri'!A836&lt;&gt;0,('proje ve personel bilgileri'!A836)," ")</f>
        <v> </v>
      </c>
      <c r="C1612" s="94"/>
      <c r="D1612" s="255"/>
      <c r="E1612" s="255"/>
      <c r="F1612" s="255"/>
      <c r="G1612" s="255"/>
      <c r="H1612" s="255"/>
      <c r="I1612" s="255"/>
      <c r="J1612" s="255"/>
      <c r="K1612" s="93">
        <f t="shared" si="90"/>
        <v>0</v>
      </c>
    </row>
    <row r="1613" spans="1:11" ht="15.75" customHeight="1">
      <c r="A1613" s="1">
        <v>823</v>
      </c>
      <c r="B1613" s="90" t="str">
        <f>IF('proje ve personel bilgileri'!A837&lt;&gt;0,('proje ve personel bilgileri'!A837)," ")</f>
        <v> </v>
      </c>
      <c r="C1613" s="94"/>
      <c r="D1613" s="255"/>
      <c r="E1613" s="255"/>
      <c r="F1613" s="255"/>
      <c r="G1613" s="255"/>
      <c r="H1613" s="255"/>
      <c r="I1613" s="255"/>
      <c r="J1613" s="255"/>
      <c r="K1613" s="93">
        <f t="shared" si="90"/>
        <v>0</v>
      </c>
    </row>
    <row r="1614" spans="1:11" ht="15.75" customHeight="1">
      <c r="A1614" s="2">
        <v>824</v>
      </c>
      <c r="B1614" s="90" t="str">
        <f>IF('proje ve personel bilgileri'!A838&lt;&gt;0,('proje ve personel bilgileri'!A838)," ")</f>
        <v> </v>
      </c>
      <c r="C1614" s="94"/>
      <c r="D1614" s="255"/>
      <c r="E1614" s="255"/>
      <c r="F1614" s="255"/>
      <c r="G1614" s="255"/>
      <c r="H1614" s="255"/>
      <c r="I1614" s="255"/>
      <c r="J1614" s="255"/>
      <c r="K1614" s="93">
        <f t="shared" si="90"/>
        <v>0</v>
      </c>
    </row>
    <row r="1615" spans="1:11" ht="15.75" customHeight="1">
      <c r="A1615" s="1">
        <v>825</v>
      </c>
      <c r="B1615" s="90" t="str">
        <f>IF('proje ve personel bilgileri'!A839&lt;&gt;0,('proje ve personel bilgileri'!A839)," ")</f>
        <v> </v>
      </c>
      <c r="C1615" s="94"/>
      <c r="D1615" s="255"/>
      <c r="E1615" s="255"/>
      <c r="F1615" s="255"/>
      <c r="G1615" s="255"/>
      <c r="H1615" s="255"/>
      <c r="I1615" s="255"/>
      <c r="J1615" s="255"/>
      <c r="K1615" s="93">
        <f t="shared" si="90"/>
        <v>0</v>
      </c>
    </row>
    <row r="1616" spans="1:11" ht="15.75" customHeight="1">
      <c r="A1616" s="2">
        <v>826</v>
      </c>
      <c r="B1616" s="90" t="str">
        <f>IF('proje ve personel bilgileri'!A840&lt;&gt;0,('proje ve personel bilgileri'!A840)," ")</f>
        <v> </v>
      </c>
      <c r="C1616" s="94"/>
      <c r="D1616" s="255"/>
      <c r="E1616" s="255"/>
      <c r="F1616" s="255"/>
      <c r="G1616" s="255"/>
      <c r="H1616" s="255"/>
      <c r="I1616" s="255"/>
      <c r="J1616" s="255"/>
      <c r="K1616" s="93">
        <f t="shared" si="90"/>
        <v>0</v>
      </c>
    </row>
    <row r="1617" spans="1:11" ht="15.75" customHeight="1">
      <c r="A1617" s="1">
        <v>827</v>
      </c>
      <c r="B1617" s="90" t="str">
        <f>IF('proje ve personel bilgileri'!A841&lt;&gt;0,('proje ve personel bilgileri'!A841)," ")</f>
        <v> </v>
      </c>
      <c r="C1617" s="94"/>
      <c r="D1617" s="255"/>
      <c r="E1617" s="255"/>
      <c r="F1617" s="255"/>
      <c r="G1617" s="255"/>
      <c r="H1617" s="255"/>
      <c r="I1617" s="255"/>
      <c r="J1617" s="255"/>
      <c r="K1617" s="93">
        <f t="shared" si="90"/>
        <v>0</v>
      </c>
    </row>
    <row r="1618" spans="1:11" ht="15" customHeight="1">
      <c r="A1618" s="2">
        <v>828</v>
      </c>
      <c r="B1618" s="90" t="str">
        <f>IF('proje ve personel bilgileri'!A842&lt;&gt;0,('proje ve personel bilgileri'!A842)," ")</f>
        <v> </v>
      </c>
      <c r="C1618" s="94"/>
      <c r="D1618" s="255"/>
      <c r="E1618" s="255"/>
      <c r="F1618" s="255"/>
      <c r="G1618" s="255"/>
      <c r="H1618" s="255"/>
      <c r="I1618" s="255"/>
      <c r="J1618" s="255"/>
      <c r="K1618" s="93">
        <f t="shared" si="90"/>
        <v>0</v>
      </c>
    </row>
    <row r="1619" spans="1:11" ht="15.75" customHeight="1">
      <c r="A1619" s="325" t="s">
        <v>63</v>
      </c>
      <c r="B1619" s="326"/>
      <c r="C1619" s="7" t="str">
        <f aca="true" t="shared" si="91" ref="C1619:J1619">IF($K$28&lt;&gt;0,SUM(C1601:C1618)," ")</f>
        <v> </v>
      </c>
      <c r="D1619" s="8" t="str">
        <f t="shared" si="91"/>
        <v> </v>
      </c>
      <c r="E1619" s="8" t="str">
        <f t="shared" si="91"/>
        <v> </v>
      </c>
      <c r="F1619" s="8" t="str">
        <f t="shared" si="91"/>
        <v> </v>
      </c>
      <c r="G1619" s="8" t="str">
        <f t="shared" si="91"/>
        <v> </v>
      </c>
      <c r="H1619" s="8" t="str">
        <f t="shared" si="91"/>
        <v> </v>
      </c>
      <c r="I1619" s="8" t="str">
        <f t="shared" si="91"/>
        <v> </v>
      </c>
      <c r="J1619" s="8" t="str">
        <f t="shared" si="91"/>
        <v> </v>
      </c>
      <c r="K1619" s="9">
        <f>SUM(K1601:K1618)+K1583</f>
        <v>0</v>
      </c>
    </row>
    <row r="1620" ht="15" customHeight="1">
      <c r="A1620" s="259"/>
    </row>
    <row r="1621" spans="1:11" ht="15" customHeight="1">
      <c r="A1621" s="323" t="s">
        <v>64</v>
      </c>
      <c r="B1621" s="323"/>
      <c r="C1621" s="323"/>
      <c r="D1621" s="323"/>
      <c r="E1621" s="323"/>
      <c r="F1621" s="323"/>
      <c r="G1621" s="323"/>
      <c r="H1621" s="323"/>
      <c r="I1621" s="323"/>
      <c r="J1621" s="323"/>
      <c r="K1621" s="323"/>
    </row>
    <row r="1622" ht="15" customHeight="1">
      <c r="A1622" s="49"/>
    </row>
    <row r="1623" ht="15" customHeight="1">
      <c r="A1623" s="257" t="s">
        <v>65</v>
      </c>
    </row>
    <row r="1624" spans="3:5" ht="15" customHeight="1">
      <c r="C1624" s="257" t="s">
        <v>66</v>
      </c>
      <c r="E1624" s="257" t="s">
        <v>67</v>
      </c>
    </row>
    <row r="1628" spans="1:11" ht="15.75" customHeight="1">
      <c r="A1628" s="324" t="s">
        <v>49</v>
      </c>
      <c r="B1628" s="324"/>
      <c r="C1628" s="324"/>
      <c r="D1628" s="324"/>
      <c r="E1628" s="324"/>
      <c r="F1628" s="324"/>
      <c r="G1628" s="324"/>
      <c r="H1628" s="324"/>
      <c r="I1628" s="324"/>
      <c r="J1628" s="324"/>
      <c r="K1628" s="324"/>
    </row>
    <row r="1629" spans="1:11" ht="15" customHeight="1">
      <c r="A1629" s="66"/>
      <c r="B1629" s="66"/>
      <c r="C1629" s="66"/>
      <c r="D1629" s="66"/>
      <c r="E1629" s="66"/>
      <c r="F1629" s="73" t="e">
        <f>'proje ve personel bilgileri'!#REF!</f>
        <v>#REF!</v>
      </c>
      <c r="G1629" s="68" t="e">
        <f>IF('proje ve personel bilgileri'!#REF!=1,"/ Haziran ayına aittir.",(IF('proje ve personel bilgileri'!#REF!=2,"/ Aralık ayına aittir.",0)))</f>
        <v>#REF!</v>
      </c>
      <c r="H1629" s="66"/>
      <c r="I1629" s="66"/>
      <c r="J1629" s="66"/>
      <c r="K1629" s="66"/>
    </row>
    <row r="1630" ht="18.75" customHeight="1">
      <c r="K1630" s="4" t="s">
        <v>50</v>
      </c>
    </row>
    <row r="1631" spans="1:11" ht="15.75" customHeight="1">
      <c r="A1631" s="327" t="s">
        <v>2</v>
      </c>
      <c r="B1631" s="328"/>
      <c r="C1631" s="329">
        <f>'proje ve personel bilgileri'!$B$2</f>
        <v>0</v>
      </c>
      <c r="D1631" s="330"/>
      <c r="E1631" s="330"/>
      <c r="F1631" s="330"/>
      <c r="G1631" s="330"/>
      <c r="H1631" s="330"/>
      <c r="I1631" s="330"/>
      <c r="J1631" s="330"/>
      <c r="K1631" s="331"/>
    </row>
    <row r="1632" spans="1:11" ht="15.75" customHeight="1">
      <c r="A1632" s="332" t="s">
        <v>3</v>
      </c>
      <c r="B1632" s="333"/>
      <c r="C1632" s="334">
        <f>'proje ve personel bilgileri'!$B$3</f>
        <v>0</v>
      </c>
      <c r="D1632" s="335"/>
      <c r="E1632" s="335"/>
      <c r="F1632" s="335"/>
      <c r="G1632" s="335"/>
      <c r="H1632" s="335"/>
      <c r="I1632" s="335"/>
      <c r="J1632" s="335"/>
      <c r="K1632" s="336"/>
    </row>
    <row r="1633" spans="1:11" ht="15" customHeight="1">
      <c r="A1633" s="313" t="s">
        <v>51</v>
      </c>
      <c r="B1633" s="313" t="s">
        <v>9</v>
      </c>
      <c r="C1633" s="313" t="s">
        <v>52</v>
      </c>
      <c r="D1633" s="321" t="s">
        <v>53</v>
      </c>
      <c r="E1633" s="314"/>
      <c r="F1633" s="315"/>
      <c r="G1633" s="313" t="s">
        <v>54</v>
      </c>
      <c r="H1633" s="316" t="s">
        <v>55</v>
      </c>
      <c r="I1633" s="316" t="s">
        <v>56</v>
      </c>
      <c r="J1633" s="316" t="s">
        <v>57</v>
      </c>
      <c r="K1633" s="310" t="s">
        <v>58</v>
      </c>
    </row>
    <row r="1634" spans="1:11" ht="15.75" customHeight="1">
      <c r="A1634" s="312"/>
      <c r="B1634" s="312"/>
      <c r="C1634" s="312"/>
      <c r="D1634" s="322"/>
      <c r="E1634" s="319" t="s">
        <v>59</v>
      </c>
      <c r="F1634" s="320"/>
      <c r="G1634" s="312"/>
      <c r="H1634" s="317"/>
      <c r="I1634" s="317"/>
      <c r="J1634" s="317"/>
      <c r="K1634" s="311"/>
    </row>
    <row r="1635" spans="1:11" ht="60.75" customHeight="1">
      <c r="A1635" s="312"/>
      <c r="B1635" s="312"/>
      <c r="C1635" s="312"/>
      <c r="D1635" s="322"/>
      <c r="E1635" s="5" t="s">
        <v>69</v>
      </c>
      <c r="F1635" s="5" t="s">
        <v>61</v>
      </c>
      <c r="G1635" s="312"/>
      <c r="H1635" s="317"/>
      <c r="I1635" s="318"/>
      <c r="J1635" s="318"/>
      <c r="K1635" s="312"/>
    </row>
    <row r="1636" spans="1:11" ht="15.75" customHeight="1">
      <c r="A1636" s="312"/>
      <c r="B1636" s="312"/>
      <c r="C1636" s="312"/>
      <c r="D1636" s="322"/>
      <c r="E1636" s="6" t="s">
        <v>62</v>
      </c>
      <c r="F1636" s="6" t="s">
        <v>62</v>
      </c>
      <c r="G1636" s="253" t="s">
        <v>62</v>
      </c>
      <c r="H1636" s="253" t="s">
        <v>62</v>
      </c>
      <c r="I1636" s="256" t="s">
        <v>62</v>
      </c>
      <c r="J1636" s="6" t="s">
        <v>62</v>
      </c>
      <c r="K1636" s="312"/>
    </row>
    <row r="1637" spans="1:11" ht="15.75" customHeight="1">
      <c r="A1637" s="1">
        <v>829</v>
      </c>
      <c r="B1637" s="90" t="str">
        <f>IF('proje ve personel bilgileri'!A843&lt;&gt;0,('proje ve personel bilgileri'!A843)," ")</f>
        <v> </v>
      </c>
      <c r="C1637" s="91"/>
      <c r="D1637" s="92"/>
      <c r="E1637" s="92"/>
      <c r="F1637" s="92"/>
      <c r="G1637" s="92"/>
      <c r="H1637" s="92"/>
      <c r="I1637" s="92"/>
      <c r="J1637" s="92"/>
      <c r="K1637" s="93">
        <f aca="true" t="shared" si="92" ref="K1637:K1654">IF(D1637&lt;&gt;0,SUM(D1637+E1637+F1637+G1637-H1637-I1637-J1637),0)</f>
        <v>0</v>
      </c>
    </row>
    <row r="1638" spans="1:11" ht="15.75" customHeight="1">
      <c r="A1638" s="2">
        <v>830</v>
      </c>
      <c r="B1638" s="90" t="str">
        <f>IF('proje ve personel bilgileri'!A844&lt;&gt;0,('proje ve personel bilgileri'!A844)," ")</f>
        <v> </v>
      </c>
      <c r="C1638" s="94"/>
      <c r="D1638" s="255"/>
      <c r="E1638" s="255"/>
      <c r="F1638" s="255"/>
      <c r="G1638" s="255"/>
      <c r="H1638" s="255"/>
      <c r="I1638" s="255"/>
      <c r="J1638" s="255"/>
      <c r="K1638" s="93">
        <f t="shared" si="92"/>
        <v>0</v>
      </c>
    </row>
    <row r="1639" spans="1:11" ht="15.75" customHeight="1">
      <c r="A1639" s="1">
        <v>831</v>
      </c>
      <c r="B1639" s="90" t="str">
        <f>IF('proje ve personel bilgileri'!A845&lt;&gt;0,('proje ve personel bilgileri'!A845)," ")</f>
        <v> </v>
      </c>
      <c r="C1639" s="94"/>
      <c r="D1639" s="255"/>
      <c r="E1639" s="255"/>
      <c r="F1639" s="255"/>
      <c r="G1639" s="255"/>
      <c r="H1639" s="255"/>
      <c r="I1639" s="255"/>
      <c r="J1639" s="255"/>
      <c r="K1639" s="93">
        <f t="shared" si="92"/>
        <v>0</v>
      </c>
    </row>
    <row r="1640" spans="1:11" ht="15.75" customHeight="1">
      <c r="A1640" s="2">
        <v>832</v>
      </c>
      <c r="B1640" s="90" t="str">
        <f>IF('proje ve personel bilgileri'!A846&lt;&gt;0,('proje ve personel bilgileri'!A846)," ")</f>
        <v> </v>
      </c>
      <c r="C1640" s="94"/>
      <c r="D1640" s="255"/>
      <c r="E1640" s="255"/>
      <c r="F1640" s="255"/>
      <c r="G1640" s="255"/>
      <c r="H1640" s="255"/>
      <c r="I1640" s="255"/>
      <c r="J1640" s="255"/>
      <c r="K1640" s="93">
        <f t="shared" si="92"/>
        <v>0</v>
      </c>
    </row>
    <row r="1641" spans="1:11" ht="15.75" customHeight="1">
      <c r="A1641" s="1">
        <v>833</v>
      </c>
      <c r="B1641" s="90" t="str">
        <f>IF('proje ve personel bilgileri'!A847&lt;&gt;0,('proje ve personel bilgileri'!A847)," ")</f>
        <v> </v>
      </c>
      <c r="C1641" s="94"/>
      <c r="D1641" s="255"/>
      <c r="E1641" s="255"/>
      <c r="F1641" s="255"/>
      <c r="G1641" s="255"/>
      <c r="H1641" s="255"/>
      <c r="I1641" s="255"/>
      <c r="J1641" s="255"/>
      <c r="K1641" s="93">
        <f t="shared" si="92"/>
        <v>0</v>
      </c>
    </row>
    <row r="1642" spans="1:11" ht="15.75" customHeight="1">
      <c r="A1642" s="2">
        <v>834</v>
      </c>
      <c r="B1642" s="90" t="str">
        <f>IF('proje ve personel bilgileri'!A848&lt;&gt;0,('proje ve personel bilgileri'!A848)," ")</f>
        <v> </v>
      </c>
      <c r="C1642" s="94"/>
      <c r="D1642" s="255"/>
      <c r="E1642" s="255"/>
      <c r="F1642" s="255"/>
      <c r="G1642" s="255"/>
      <c r="H1642" s="255"/>
      <c r="I1642" s="255"/>
      <c r="J1642" s="255"/>
      <c r="K1642" s="93">
        <f t="shared" si="92"/>
        <v>0</v>
      </c>
    </row>
    <row r="1643" spans="1:11" ht="15.75" customHeight="1">
      <c r="A1643" s="1">
        <v>835</v>
      </c>
      <c r="B1643" s="90" t="str">
        <f>IF('proje ve personel bilgileri'!A849&lt;&gt;0,('proje ve personel bilgileri'!A849)," ")</f>
        <v> </v>
      </c>
      <c r="C1643" s="94"/>
      <c r="D1643" s="255"/>
      <c r="E1643" s="255"/>
      <c r="F1643" s="255"/>
      <c r="G1643" s="255"/>
      <c r="H1643" s="255"/>
      <c r="I1643" s="255"/>
      <c r="J1643" s="255"/>
      <c r="K1643" s="93">
        <f t="shared" si="92"/>
        <v>0</v>
      </c>
    </row>
    <row r="1644" spans="1:11" ht="15.75" customHeight="1">
      <c r="A1644" s="2">
        <v>836</v>
      </c>
      <c r="B1644" s="90" t="str">
        <f>IF('proje ve personel bilgileri'!A850&lt;&gt;0,('proje ve personel bilgileri'!A850)," ")</f>
        <v> </v>
      </c>
      <c r="C1644" s="94"/>
      <c r="D1644" s="255"/>
      <c r="E1644" s="255"/>
      <c r="F1644" s="255"/>
      <c r="G1644" s="255"/>
      <c r="H1644" s="255"/>
      <c r="I1644" s="255"/>
      <c r="J1644" s="255"/>
      <c r="K1644" s="93">
        <f t="shared" si="92"/>
        <v>0</v>
      </c>
    </row>
    <row r="1645" spans="1:11" ht="15.75" customHeight="1">
      <c r="A1645" s="1">
        <v>837</v>
      </c>
      <c r="B1645" s="90" t="str">
        <f>IF('proje ve personel bilgileri'!A851&lt;&gt;0,('proje ve personel bilgileri'!A851)," ")</f>
        <v> </v>
      </c>
      <c r="C1645" s="94"/>
      <c r="D1645" s="255"/>
      <c r="E1645" s="255"/>
      <c r="F1645" s="255"/>
      <c r="G1645" s="255"/>
      <c r="H1645" s="255"/>
      <c r="I1645" s="255"/>
      <c r="J1645" s="255"/>
      <c r="K1645" s="93">
        <f t="shared" si="92"/>
        <v>0</v>
      </c>
    </row>
    <row r="1646" spans="1:11" ht="15.75" customHeight="1">
      <c r="A1646" s="2">
        <v>838</v>
      </c>
      <c r="B1646" s="90" t="str">
        <f>IF('proje ve personel bilgileri'!A852&lt;&gt;0,('proje ve personel bilgileri'!A852)," ")</f>
        <v> </v>
      </c>
      <c r="C1646" s="94"/>
      <c r="D1646" s="255"/>
      <c r="E1646" s="255"/>
      <c r="F1646" s="255"/>
      <c r="G1646" s="255"/>
      <c r="H1646" s="255"/>
      <c r="I1646" s="255"/>
      <c r="J1646" s="255"/>
      <c r="K1646" s="93">
        <f t="shared" si="92"/>
        <v>0</v>
      </c>
    </row>
    <row r="1647" spans="1:11" ht="15.75" customHeight="1">
      <c r="A1647" s="1">
        <v>839</v>
      </c>
      <c r="B1647" s="90" t="str">
        <f>IF('proje ve personel bilgileri'!A853&lt;&gt;0,('proje ve personel bilgileri'!A853)," ")</f>
        <v> </v>
      </c>
      <c r="C1647" s="94"/>
      <c r="D1647" s="255"/>
      <c r="E1647" s="255"/>
      <c r="F1647" s="255"/>
      <c r="G1647" s="255"/>
      <c r="H1647" s="255"/>
      <c r="I1647" s="255"/>
      <c r="J1647" s="255"/>
      <c r="K1647" s="93">
        <f t="shared" si="92"/>
        <v>0</v>
      </c>
    </row>
    <row r="1648" spans="1:11" ht="15.75" customHeight="1">
      <c r="A1648" s="2">
        <v>840</v>
      </c>
      <c r="B1648" s="90" t="str">
        <f>IF('proje ve personel bilgileri'!A854&lt;&gt;0,('proje ve personel bilgileri'!A854)," ")</f>
        <v> </v>
      </c>
      <c r="C1648" s="94"/>
      <c r="D1648" s="255"/>
      <c r="E1648" s="255"/>
      <c r="F1648" s="255"/>
      <c r="G1648" s="255"/>
      <c r="H1648" s="255"/>
      <c r="I1648" s="255"/>
      <c r="J1648" s="255"/>
      <c r="K1648" s="93">
        <f t="shared" si="92"/>
        <v>0</v>
      </c>
    </row>
    <row r="1649" spans="1:11" ht="15.75" customHeight="1">
      <c r="A1649" s="1">
        <v>841</v>
      </c>
      <c r="B1649" s="90" t="str">
        <f>IF('proje ve personel bilgileri'!A855&lt;&gt;0,('proje ve personel bilgileri'!A855)," ")</f>
        <v> </v>
      </c>
      <c r="C1649" s="94"/>
      <c r="D1649" s="255"/>
      <c r="E1649" s="255"/>
      <c r="F1649" s="255"/>
      <c r="G1649" s="255"/>
      <c r="H1649" s="255"/>
      <c r="I1649" s="255"/>
      <c r="J1649" s="255"/>
      <c r="K1649" s="93">
        <f t="shared" si="92"/>
        <v>0</v>
      </c>
    </row>
    <row r="1650" spans="1:11" ht="15.75" customHeight="1">
      <c r="A1650" s="2">
        <v>842</v>
      </c>
      <c r="B1650" s="90" t="str">
        <f>IF('proje ve personel bilgileri'!A856&lt;&gt;0,('proje ve personel bilgileri'!A856)," ")</f>
        <v> </v>
      </c>
      <c r="C1650" s="94"/>
      <c r="D1650" s="255"/>
      <c r="E1650" s="255"/>
      <c r="F1650" s="255"/>
      <c r="G1650" s="255"/>
      <c r="H1650" s="255"/>
      <c r="I1650" s="255"/>
      <c r="J1650" s="255"/>
      <c r="K1650" s="93">
        <f t="shared" si="92"/>
        <v>0</v>
      </c>
    </row>
    <row r="1651" spans="1:11" ht="15.75" customHeight="1">
      <c r="A1651" s="1">
        <v>843</v>
      </c>
      <c r="B1651" s="90" t="str">
        <f>IF('proje ve personel bilgileri'!A857&lt;&gt;0,('proje ve personel bilgileri'!A857)," ")</f>
        <v> </v>
      </c>
      <c r="C1651" s="94"/>
      <c r="D1651" s="255"/>
      <c r="E1651" s="255"/>
      <c r="F1651" s="255"/>
      <c r="G1651" s="255"/>
      <c r="H1651" s="255"/>
      <c r="I1651" s="255"/>
      <c r="J1651" s="255"/>
      <c r="K1651" s="93">
        <f t="shared" si="92"/>
        <v>0</v>
      </c>
    </row>
    <row r="1652" spans="1:11" ht="15.75" customHeight="1">
      <c r="A1652" s="2">
        <v>844</v>
      </c>
      <c r="B1652" s="90" t="str">
        <f>IF('proje ve personel bilgileri'!A858&lt;&gt;0,('proje ve personel bilgileri'!A858)," ")</f>
        <v> </v>
      </c>
      <c r="C1652" s="94"/>
      <c r="D1652" s="255"/>
      <c r="E1652" s="255"/>
      <c r="F1652" s="255"/>
      <c r="G1652" s="255"/>
      <c r="H1652" s="255"/>
      <c r="I1652" s="255"/>
      <c r="J1652" s="255"/>
      <c r="K1652" s="93">
        <f t="shared" si="92"/>
        <v>0</v>
      </c>
    </row>
    <row r="1653" spans="1:11" ht="15.75" customHeight="1">
      <c r="A1653" s="1">
        <v>845</v>
      </c>
      <c r="B1653" s="90" t="str">
        <f>IF('proje ve personel bilgileri'!A859&lt;&gt;0,('proje ve personel bilgileri'!A859)," ")</f>
        <v> </v>
      </c>
      <c r="C1653" s="94"/>
      <c r="D1653" s="255"/>
      <c r="E1653" s="255"/>
      <c r="F1653" s="255"/>
      <c r="G1653" s="255"/>
      <c r="H1653" s="255"/>
      <c r="I1653" s="255"/>
      <c r="J1653" s="255"/>
      <c r="K1653" s="93">
        <f t="shared" si="92"/>
        <v>0</v>
      </c>
    </row>
    <row r="1654" spans="1:11" ht="15" customHeight="1">
      <c r="A1654" s="2">
        <v>846</v>
      </c>
      <c r="B1654" s="90" t="str">
        <f>IF('proje ve personel bilgileri'!A860&lt;&gt;0,('proje ve personel bilgileri'!A860)," ")</f>
        <v> </v>
      </c>
      <c r="C1654" s="94"/>
      <c r="D1654" s="255"/>
      <c r="E1654" s="255"/>
      <c r="F1654" s="255"/>
      <c r="G1654" s="255"/>
      <c r="H1654" s="255"/>
      <c r="I1654" s="255"/>
      <c r="J1654" s="255"/>
      <c r="K1654" s="93">
        <f t="shared" si="92"/>
        <v>0</v>
      </c>
    </row>
    <row r="1655" spans="1:11" ht="15.75" customHeight="1">
      <c r="A1655" s="325" t="s">
        <v>63</v>
      </c>
      <c r="B1655" s="326"/>
      <c r="C1655" s="7" t="str">
        <f aca="true" t="shared" si="93" ref="C1655:J1655">IF($K$28&lt;&gt;0,SUM(C1637:C1654)," ")</f>
        <v> </v>
      </c>
      <c r="D1655" s="8" t="str">
        <f t="shared" si="93"/>
        <v> </v>
      </c>
      <c r="E1655" s="8" t="str">
        <f t="shared" si="93"/>
        <v> </v>
      </c>
      <c r="F1655" s="8" t="str">
        <f t="shared" si="93"/>
        <v> </v>
      </c>
      <c r="G1655" s="8" t="str">
        <f t="shared" si="93"/>
        <v> </v>
      </c>
      <c r="H1655" s="8" t="str">
        <f t="shared" si="93"/>
        <v> </v>
      </c>
      <c r="I1655" s="8" t="str">
        <f t="shared" si="93"/>
        <v> </v>
      </c>
      <c r="J1655" s="8" t="str">
        <f t="shared" si="93"/>
        <v> </v>
      </c>
      <c r="K1655" s="9">
        <f>SUM(K1637:K1654)+K1619</f>
        <v>0</v>
      </c>
    </row>
    <row r="1656" ht="15" customHeight="1">
      <c r="A1656" s="259"/>
    </row>
    <row r="1657" spans="1:11" ht="15" customHeight="1">
      <c r="A1657" s="323" t="s">
        <v>64</v>
      </c>
      <c r="B1657" s="323"/>
      <c r="C1657" s="323"/>
      <c r="D1657" s="323"/>
      <c r="E1657" s="323"/>
      <c r="F1657" s="323"/>
      <c r="G1657" s="323"/>
      <c r="H1657" s="323"/>
      <c r="I1657" s="323"/>
      <c r="J1657" s="323"/>
      <c r="K1657" s="323"/>
    </row>
    <row r="1658" ht="15" customHeight="1">
      <c r="A1658" s="49"/>
    </row>
    <row r="1659" ht="15" customHeight="1">
      <c r="A1659" s="257" t="s">
        <v>65</v>
      </c>
    </row>
    <row r="1660" spans="3:5" ht="15" customHeight="1">
      <c r="C1660" s="257" t="s">
        <v>66</v>
      </c>
      <c r="E1660" s="257" t="s">
        <v>67</v>
      </c>
    </row>
    <row r="1664" spans="1:11" ht="15.75" customHeight="1">
      <c r="A1664" s="324" t="s">
        <v>49</v>
      </c>
      <c r="B1664" s="324"/>
      <c r="C1664" s="324"/>
      <c r="D1664" s="324"/>
      <c r="E1664" s="324"/>
      <c r="F1664" s="324"/>
      <c r="G1664" s="324"/>
      <c r="H1664" s="324"/>
      <c r="I1664" s="324"/>
      <c r="J1664" s="324"/>
      <c r="K1664" s="324"/>
    </row>
    <row r="1665" spans="1:11" ht="15" customHeight="1">
      <c r="A1665" s="66"/>
      <c r="B1665" s="66"/>
      <c r="C1665" s="66"/>
      <c r="D1665" s="66"/>
      <c r="E1665" s="66"/>
      <c r="F1665" s="73" t="e">
        <f>'proje ve personel bilgileri'!#REF!</f>
        <v>#REF!</v>
      </c>
      <c r="G1665" s="68" t="e">
        <f>IF('proje ve personel bilgileri'!#REF!=1,"/ Haziran ayına aittir.",(IF('proje ve personel bilgileri'!#REF!=2,"/ Aralık ayına aittir.",0)))</f>
        <v>#REF!</v>
      </c>
      <c r="H1665" s="66"/>
      <c r="I1665" s="66"/>
      <c r="J1665" s="66"/>
      <c r="K1665" s="66"/>
    </row>
    <row r="1666" ht="18.75" customHeight="1">
      <c r="K1666" s="4" t="s">
        <v>50</v>
      </c>
    </row>
    <row r="1667" spans="1:11" ht="15.75" customHeight="1">
      <c r="A1667" s="327" t="s">
        <v>2</v>
      </c>
      <c r="B1667" s="328"/>
      <c r="C1667" s="329">
        <f>'proje ve personel bilgileri'!$B$2</f>
        <v>0</v>
      </c>
      <c r="D1667" s="330"/>
      <c r="E1667" s="330"/>
      <c r="F1667" s="330"/>
      <c r="G1667" s="330"/>
      <c r="H1667" s="330"/>
      <c r="I1667" s="330"/>
      <c r="J1667" s="330"/>
      <c r="K1667" s="331"/>
    </row>
    <row r="1668" spans="1:11" ht="15.75" customHeight="1">
      <c r="A1668" s="332" t="s">
        <v>3</v>
      </c>
      <c r="B1668" s="333"/>
      <c r="C1668" s="334">
        <f>'proje ve personel bilgileri'!$B$3</f>
        <v>0</v>
      </c>
      <c r="D1668" s="335"/>
      <c r="E1668" s="335"/>
      <c r="F1668" s="335"/>
      <c r="G1668" s="335"/>
      <c r="H1668" s="335"/>
      <c r="I1668" s="335"/>
      <c r="J1668" s="335"/>
      <c r="K1668" s="336"/>
    </row>
    <row r="1669" spans="1:11" ht="15" customHeight="1">
      <c r="A1669" s="313" t="s">
        <v>51</v>
      </c>
      <c r="B1669" s="313" t="s">
        <v>9</v>
      </c>
      <c r="C1669" s="313" t="s">
        <v>52</v>
      </c>
      <c r="D1669" s="321" t="s">
        <v>53</v>
      </c>
      <c r="E1669" s="314"/>
      <c r="F1669" s="315"/>
      <c r="G1669" s="313" t="s">
        <v>54</v>
      </c>
      <c r="H1669" s="316" t="s">
        <v>55</v>
      </c>
      <c r="I1669" s="316" t="s">
        <v>56</v>
      </c>
      <c r="J1669" s="316" t="s">
        <v>57</v>
      </c>
      <c r="K1669" s="310" t="s">
        <v>58</v>
      </c>
    </row>
    <row r="1670" spans="1:11" ht="15.75" customHeight="1">
      <c r="A1670" s="312"/>
      <c r="B1670" s="312"/>
      <c r="C1670" s="312"/>
      <c r="D1670" s="322"/>
      <c r="E1670" s="319" t="s">
        <v>59</v>
      </c>
      <c r="F1670" s="320"/>
      <c r="G1670" s="312"/>
      <c r="H1670" s="317"/>
      <c r="I1670" s="317"/>
      <c r="J1670" s="317"/>
      <c r="K1670" s="311"/>
    </row>
    <row r="1671" spans="1:11" ht="60.75" customHeight="1">
      <c r="A1671" s="312"/>
      <c r="B1671" s="312"/>
      <c r="C1671" s="312"/>
      <c r="D1671" s="322"/>
      <c r="E1671" s="5" t="s">
        <v>69</v>
      </c>
      <c r="F1671" s="5" t="s">
        <v>61</v>
      </c>
      <c r="G1671" s="312"/>
      <c r="H1671" s="317"/>
      <c r="I1671" s="318"/>
      <c r="J1671" s="318"/>
      <c r="K1671" s="312"/>
    </row>
    <row r="1672" spans="1:11" ht="15.75" customHeight="1">
      <c r="A1672" s="312"/>
      <c r="B1672" s="312"/>
      <c r="C1672" s="312"/>
      <c r="D1672" s="322"/>
      <c r="E1672" s="6" t="s">
        <v>62</v>
      </c>
      <c r="F1672" s="6" t="s">
        <v>62</v>
      </c>
      <c r="G1672" s="253" t="s">
        <v>62</v>
      </c>
      <c r="H1672" s="253" t="s">
        <v>62</v>
      </c>
      <c r="I1672" s="256" t="s">
        <v>62</v>
      </c>
      <c r="J1672" s="6" t="s">
        <v>62</v>
      </c>
      <c r="K1672" s="312"/>
    </row>
    <row r="1673" spans="1:11" ht="15.75" customHeight="1">
      <c r="A1673" s="1">
        <v>847</v>
      </c>
      <c r="B1673" s="90" t="str">
        <f>IF('proje ve personel bilgileri'!A861&lt;&gt;0,('proje ve personel bilgileri'!A861)," ")</f>
        <v> </v>
      </c>
      <c r="C1673" s="91"/>
      <c r="D1673" s="92"/>
      <c r="E1673" s="92"/>
      <c r="F1673" s="92"/>
      <c r="G1673" s="92"/>
      <c r="H1673" s="92"/>
      <c r="I1673" s="92"/>
      <c r="J1673" s="92"/>
      <c r="K1673" s="93">
        <f aca="true" t="shared" si="94" ref="K1673:K1690">IF(D1673&lt;&gt;0,SUM(D1673+E1673+F1673+G1673-H1673-I1673-J1673),0)</f>
        <v>0</v>
      </c>
    </row>
    <row r="1674" spans="1:11" ht="15.75" customHeight="1">
      <c r="A1674" s="2">
        <v>848</v>
      </c>
      <c r="B1674" s="90" t="str">
        <f>IF('proje ve personel bilgileri'!A862&lt;&gt;0,('proje ve personel bilgileri'!A862)," ")</f>
        <v> </v>
      </c>
      <c r="C1674" s="94"/>
      <c r="D1674" s="255"/>
      <c r="E1674" s="255"/>
      <c r="F1674" s="255"/>
      <c r="G1674" s="255"/>
      <c r="H1674" s="255"/>
      <c r="I1674" s="255"/>
      <c r="J1674" s="255"/>
      <c r="K1674" s="93">
        <f t="shared" si="94"/>
        <v>0</v>
      </c>
    </row>
    <row r="1675" spans="1:11" ht="15.75" customHeight="1">
      <c r="A1675" s="1">
        <v>849</v>
      </c>
      <c r="B1675" s="90" t="str">
        <f>IF('proje ve personel bilgileri'!A863&lt;&gt;0,('proje ve personel bilgileri'!A863)," ")</f>
        <v> </v>
      </c>
      <c r="C1675" s="94"/>
      <c r="D1675" s="255"/>
      <c r="E1675" s="255"/>
      <c r="F1675" s="255"/>
      <c r="G1675" s="255"/>
      <c r="H1675" s="255"/>
      <c r="I1675" s="255"/>
      <c r="J1675" s="255"/>
      <c r="K1675" s="93">
        <f t="shared" si="94"/>
        <v>0</v>
      </c>
    </row>
    <row r="1676" spans="1:11" ht="15.75" customHeight="1">
      <c r="A1676" s="2">
        <v>850</v>
      </c>
      <c r="B1676" s="90" t="str">
        <f>IF('proje ve personel bilgileri'!A864&lt;&gt;0,('proje ve personel bilgileri'!A864)," ")</f>
        <v> </v>
      </c>
      <c r="C1676" s="94"/>
      <c r="D1676" s="255"/>
      <c r="E1676" s="255"/>
      <c r="F1676" s="255"/>
      <c r="G1676" s="255"/>
      <c r="H1676" s="255"/>
      <c r="I1676" s="255"/>
      <c r="J1676" s="255"/>
      <c r="K1676" s="93">
        <f t="shared" si="94"/>
        <v>0</v>
      </c>
    </row>
    <row r="1677" spans="1:11" ht="15.75" customHeight="1">
      <c r="A1677" s="1">
        <v>851</v>
      </c>
      <c r="B1677" s="90" t="str">
        <f>IF('proje ve personel bilgileri'!A865&lt;&gt;0,('proje ve personel bilgileri'!A865)," ")</f>
        <v> </v>
      </c>
      <c r="C1677" s="94"/>
      <c r="D1677" s="255"/>
      <c r="E1677" s="255"/>
      <c r="F1677" s="255"/>
      <c r="G1677" s="255"/>
      <c r="H1677" s="255"/>
      <c r="I1677" s="255"/>
      <c r="J1677" s="255"/>
      <c r="K1677" s="93">
        <f t="shared" si="94"/>
        <v>0</v>
      </c>
    </row>
    <row r="1678" spans="1:11" ht="15.75" customHeight="1">
      <c r="A1678" s="2">
        <v>852</v>
      </c>
      <c r="B1678" s="90" t="str">
        <f>IF('proje ve personel bilgileri'!A866&lt;&gt;0,('proje ve personel bilgileri'!A866)," ")</f>
        <v> </v>
      </c>
      <c r="C1678" s="94"/>
      <c r="D1678" s="255"/>
      <c r="E1678" s="255"/>
      <c r="F1678" s="255"/>
      <c r="G1678" s="255"/>
      <c r="H1678" s="255"/>
      <c r="I1678" s="255"/>
      <c r="J1678" s="255"/>
      <c r="K1678" s="93">
        <f t="shared" si="94"/>
        <v>0</v>
      </c>
    </row>
    <row r="1679" spans="1:11" ht="15.75" customHeight="1">
      <c r="A1679" s="1">
        <v>853</v>
      </c>
      <c r="B1679" s="90" t="str">
        <f>IF('proje ve personel bilgileri'!A867&lt;&gt;0,('proje ve personel bilgileri'!A867)," ")</f>
        <v> </v>
      </c>
      <c r="C1679" s="94"/>
      <c r="D1679" s="255"/>
      <c r="E1679" s="255"/>
      <c r="F1679" s="255"/>
      <c r="G1679" s="255"/>
      <c r="H1679" s="255"/>
      <c r="I1679" s="255"/>
      <c r="J1679" s="255"/>
      <c r="K1679" s="93">
        <f t="shared" si="94"/>
        <v>0</v>
      </c>
    </row>
    <row r="1680" spans="1:11" ht="15.75" customHeight="1">
      <c r="A1680" s="2">
        <v>854</v>
      </c>
      <c r="B1680" s="90" t="str">
        <f>IF('proje ve personel bilgileri'!A868&lt;&gt;0,('proje ve personel bilgileri'!A868)," ")</f>
        <v> </v>
      </c>
      <c r="C1680" s="94"/>
      <c r="D1680" s="255"/>
      <c r="E1680" s="255"/>
      <c r="F1680" s="255"/>
      <c r="G1680" s="255"/>
      <c r="H1680" s="255"/>
      <c r="I1680" s="255"/>
      <c r="J1680" s="255"/>
      <c r="K1680" s="93">
        <f t="shared" si="94"/>
        <v>0</v>
      </c>
    </row>
    <row r="1681" spans="1:11" ht="15.75" customHeight="1">
      <c r="A1681" s="1">
        <v>855</v>
      </c>
      <c r="B1681" s="90" t="str">
        <f>IF('proje ve personel bilgileri'!A869&lt;&gt;0,('proje ve personel bilgileri'!A869)," ")</f>
        <v> </v>
      </c>
      <c r="C1681" s="94"/>
      <c r="D1681" s="255"/>
      <c r="E1681" s="255"/>
      <c r="F1681" s="255"/>
      <c r="G1681" s="255"/>
      <c r="H1681" s="255"/>
      <c r="I1681" s="255"/>
      <c r="J1681" s="255"/>
      <c r="K1681" s="93">
        <f t="shared" si="94"/>
        <v>0</v>
      </c>
    </row>
    <row r="1682" spans="1:11" ht="15.75" customHeight="1">
      <c r="A1682" s="2">
        <v>856</v>
      </c>
      <c r="B1682" s="90" t="str">
        <f>IF('proje ve personel bilgileri'!A870&lt;&gt;0,('proje ve personel bilgileri'!A870)," ")</f>
        <v> </v>
      </c>
      <c r="C1682" s="94"/>
      <c r="D1682" s="255"/>
      <c r="E1682" s="255"/>
      <c r="F1682" s="255"/>
      <c r="G1682" s="255"/>
      <c r="H1682" s="255"/>
      <c r="I1682" s="255"/>
      <c r="J1682" s="255"/>
      <c r="K1682" s="93">
        <f t="shared" si="94"/>
        <v>0</v>
      </c>
    </row>
    <row r="1683" spans="1:11" ht="15.75" customHeight="1">
      <c r="A1683" s="1">
        <v>857</v>
      </c>
      <c r="B1683" s="90" t="str">
        <f>IF('proje ve personel bilgileri'!A871&lt;&gt;0,('proje ve personel bilgileri'!A871)," ")</f>
        <v> </v>
      </c>
      <c r="C1683" s="94"/>
      <c r="D1683" s="255"/>
      <c r="E1683" s="255"/>
      <c r="F1683" s="255"/>
      <c r="G1683" s="255"/>
      <c r="H1683" s="255"/>
      <c r="I1683" s="255"/>
      <c r="J1683" s="255"/>
      <c r="K1683" s="93">
        <f t="shared" si="94"/>
        <v>0</v>
      </c>
    </row>
    <row r="1684" spans="1:11" ht="15.75" customHeight="1">
      <c r="A1684" s="2">
        <v>858</v>
      </c>
      <c r="B1684" s="90" t="str">
        <f>IF('proje ve personel bilgileri'!A872&lt;&gt;0,('proje ve personel bilgileri'!A872)," ")</f>
        <v> </v>
      </c>
      <c r="C1684" s="94"/>
      <c r="D1684" s="255"/>
      <c r="E1684" s="255"/>
      <c r="F1684" s="255"/>
      <c r="G1684" s="255"/>
      <c r="H1684" s="255"/>
      <c r="I1684" s="255"/>
      <c r="J1684" s="255"/>
      <c r="K1684" s="93">
        <f t="shared" si="94"/>
        <v>0</v>
      </c>
    </row>
    <row r="1685" spans="1:11" ht="15.75" customHeight="1">
      <c r="A1685" s="1">
        <v>859</v>
      </c>
      <c r="B1685" s="90" t="str">
        <f>IF('proje ve personel bilgileri'!A873&lt;&gt;0,('proje ve personel bilgileri'!A873)," ")</f>
        <v> </v>
      </c>
      <c r="C1685" s="94"/>
      <c r="D1685" s="255"/>
      <c r="E1685" s="255"/>
      <c r="F1685" s="255"/>
      <c r="G1685" s="255"/>
      <c r="H1685" s="255"/>
      <c r="I1685" s="255"/>
      <c r="J1685" s="255"/>
      <c r="K1685" s="93">
        <f t="shared" si="94"/>
        <v>0</v>
      </c>
    </row>
    <row r="1686" spans="1:11" ht="15.75" customHeight="1">
      <c r="A1686" s="2">
        <v>860</v>
      </c>
      <c r="B1686" s="90" t="str">
        <f>IF('proje ve personel bilgileri'!A874&lt;&gt;0,('proje ve personel bilgileri'!A874)," ")</f>
        <v> </v>
      </c>
      <c r="C1686" s="94"/>
      <c r="D1686" s="255"/>
      <c r="E1686" s="255"/>
      <c r="F1686" s="255"/>
      <c r="G1686" s="255"/>
      <c r="H1686" s="255"/>
      <c r="I1686" s="255"/>
      <c r="J1686" s="255"/>
      <c r="K1686" s="93">
        <f t="shared" si="94"/>
        <v>0</v>
      </c>
    </row>
    <row r="1687" spans="1:11" ht="15.75" customHeight="1">
      <c r="A1687" s="1">
        <v>861</v>
      </c>
      <c r="B1687" s="90" t="str">
        <f>IF('proje ve personel bilgileri'!A875&lt;&gt;0,('proje ve personel bilgileri'!A875)," ")</f>
        <v> </v>
      </c>
      <c r="C1687" s="94"/>
      <c r="D1687" s="255"/>
      <c r="E1687" s="255"/>
      <c r="F1687" s="255"/>
      <c r="G1687" s="255"/>
      <c r="H1687" s="255"/>
      <c r="I1687" s="255"/>
      <c r="J1687" s="255"/>
      <c r="K1687" s="93">
        <f t="shared" si="94"/>
        <v>0</v>
      </c>
    </row>
    <row r="1688" spans="1:11" ht="15.75" customHeight="1">
      <c r="A1688" s="2">
        <v>862</v>
      </c>
      <c r="B1688" s="90" t="str">
        <f>IF('proje ve personel bilgileri'!A876&lt;&gt;0,('proje ve personel bilgileri'!A876)," ")</f>
        <v> </v>
      </c>
      <c r="C1688" s="94"/>
      <c r="D1688" s="255"/>
      <c r="E1688" s="255"/>
      <c r="F1688" s="255"/>
      <c r="G1688" s="255"/>
      <c r="H1688" s="255"/>
      <c r="I1688" s="255"/>
      <c r="J1688" s="255"/>
      <c r="K1688" s="93">
        <f t="shared" si="94"/>
        <v>0</v>
      </c>
    </row>
    <row r="1689" spans="1:11" ht="15.75" customHeight="1">
      <c r="A1689" s="1">
        <v>863</v>
      </c>
      <c r="B1689" s="90" t="str">
        <f>IF('proje ve personel bilgileri'!A877&lt;&gt;0,('proje ve personel bilgileri'!A877)," ")</f>
        <v> </v>
      </c>
      <c r="C1689" s="94"/>
      <c r="D1689" s="255"/>
      <c r="E1689" s="255"/>
      <c r="F1689" s="255"/>
      <c r="G1689" s="255"/>
      <c r="H1689" s="255"/>
      <c r="I1689" s="255"/>
      <c r="J1689" s="255"/>
      <c r="K1689" s="93">
        <f t="shared" si="94"/>
        <v>0</v>
      </c>
    </row>
    <row r="1690" spans="1:11" ht="15" customHeight="1">
      <c r="A1690" s="2">
        <v>864</v>
      </c>
      <c r="B1690" s="90" t="str">
        <f>IF('proje ve personel bilgileri'!A878&lt;&gt;0,('proje ve personel bilgileri'!A878)," ")</f>
        <v> </v>
      </c>
      <c r="C1690" s="94"/>
      <c r="D1690" s="255"/>
      <c r="E1690" s="255"/>
      <c r="F1690" s="255"/>
      <c r="G1690" s="255"/>
      <c r="H1690" s="255"/>
      <c r="I1690" s="255"/>
      <c r="J1690" s="255"/>
      <c r="K1690" s="93">
        <f t="shared" si="94"/>
        <v>0</v>
      </c>
    </row>
    <row r="1691" spans="1:11" ht="15.75" customHeight="1">
      <c r="A1691" s="325" t="s">
        <v>63</v>
      </c>
      <c r="B1691" s="326"/>
      <c r="C1691" s="7" t="str">
        <f aca="true" t="shared" si="95" ref="C1691:J1691">IF($K$28&lt;&gt;0,SUM(C1673:C1690)," ")</f>
        <v> </v>
      </c>
      <c r="D1691" s="8" t="str">
        <f t="shared" si="95"/>
        <v> </v>
      </c>
      <c r="E1691" s="8" t="str">
        <f t="shared" si="95"/>
        <v> </v>
      </c>
      <c r="F1691" s="8" t="str">
        <f t="shared" si="95"/>
        <v> </v>
      </c>
      <c r="G1691" s="8" t="str">
        <f t="shared" si="95"/>
        <v> </v>
      </c>
      <c r="H1691" s="8" t="str">
        <f t="shared" si="95"/>
        <v> </v>
      </c>
      <c r="I1691" s="8" t="str">
        <f t="shared" si="95"/>
        <v> </v>
      </c>
      <c r="J1691" s="8" t="str">
        <f t="shared" si="95"/>
        <v> </v>
      </c>
      <c r="K1691" s="9">
        <f>SUM(K1673:K1690)+K1655</f>
        <v>0</v>
      </c>
    </row>
    <row r="1692" ht="15" customHeight="1">
      <c r="A1692" s="259"/>
    </row>
    <row r="1693" spans="1:11" ht="15" customHeight="1">
      <c r="A1693" s="323" t="s">
        <v>64</v>
      </c>
      <c r="B1693" s="323"/>
      <c r="C1693" s="323"/>
      <c r="D1693" s="323"/>
      <c r="E1693" s="323"/>
      <c r="F1693" s="323"/>
      <c r="G1693" s="323"/>
      <c r="H1693" s="323"/>
      <c r="I1693" s="323"/>
      <c r="J1693" s="323"/>
      <c r="K1693" s="323"/>
    </row>
    <row r="1694" ht="15" customHeight="1">
      <c r="A1694" s="49"/>
    </row>
    <row r="1695" ht="15" customHeight="1">
      <c r="A1695" s="257" t="s">
        <v>65</v>
      </c>
    </row>
    <row r="1696" spans="3:5" ht="15" customHeight="1">
      <c r="C1696" s="257" t="s">
        <v>66</v>
      </c>
      <c r="E1696" s="257" t="s">
        <v>67</v>
      </c>
    </row>
    <row r="1700" spans="1:11" ht="15.75" customHeight="1">
      <c r="A1700" s="324" t="s">
        <v>49</v>
      </c>
      <c r="B1700" s="324"/>
      <c r="C1700" s="324"/>
      <c r="D1700" s="324"/>
      <c r="E1700" s="324"/>
      <c r="F1700" s="324"/>
      <c r="G1700" s="324"/>
      <c r="H1700" s="324"/>
      <c r="I1700" s="324"/>
      <c r="J1700" s="324"/>
      <c r="K1700" s="324"/>
    </row>
    <row r="1701" spans="1:11" ht="15" customHeight="1">
      <c r="A1701" s="66"/>
      <c r="B1701" s="66"/>
      <c r="C1701" s="66"/>
      <c r="D1701" s="66"/>
      <c r="E1701" s="66"/>
      <c r="F1701" s="73" t="e">
        <f>'proje ve personel bilgileri'!#REF!</f>
        <v>#REF!</v>
      </c>
      <c r="G1701" s="68" t="e">
        <f>IF('proje ve personel bilgileri'!#REF!=1,"/ Haziran ayına aittir.",(IF('proje ve personel bilgileri'!#REF!=2,"/ Aralık ayına aittir.",0)))</f>
        <v>#REF!</v>
      </c>
      <c r="H1701" s="66"/>
      <c r="I1701" s="66"/>
      <c r="J1701" s="66"/>
      <c r="K1701" s="66"/>
    </row>
    <row r="1702" ht="18.75" customHeight="1">
      <c r="K1702" s="4" t="s">
        <v>50</v>
      </c>
    </row>
    <row r="1703" spans="1:11" ht="15.75" customHeight="1">
      <c r="A1703" s="327" t="s">
        <v>2</v>
      </c>
      <c r="B1703" s="328"/>
      <c r="C1703" s="329">
        <f>'proje ve personel bilgileri'!$B$2</f>
        <v>0</v>
      </c>
      <c r="D1703" s="330"/>
      <c r="E1703" s="330"/>
      <c r="F1703" s="330"/>
      <c r="G1703" s="330"/>
      <c r="H1703" s="330"/>
      <c r="I1703" s="330"/>
      <c r="J1703" s="330"/>
      <c r="K1703" s="331"/>
    </row>
    <row r="1704" spans="1:11" ht="15.75" customHeight="1">
      <c r="A1704" s="332" t="s">
        <v>3</v>
      </c>
      <c r="B1704" s="333"/>
      <c r="C1704" s="334">
        <f>'proje ve personel bilgileri'!$B$3</f>
        <v>0</v>
      </c>
      <c r="D1704" s="335"/>
      <c r="E1704" s="335"/>
      <c r="F1704" s="335"/>
      <c r="G1704" s="335"/>
      <c r="H1704" s="335"/>
      <c r="I1704" s="335"/>
      <c r="J1704" s="335"/>
      <c r="K1704" s="336"/>
    </row>
    <row r="1705" spans="1:11" ht="15" customHeight="1">
      <c r="A1705" s="313" t="s">
        <v>51</v>
      </c>
      <c r="B1705" s="313" t="s">
        <v>9</v>
      </c>
      <c r="C1705" s="313" t="s">
        <v>52</v>
      </c>
      <c r="D1705" s="321" t="s">
        <v>53</v>
      </c>
      <c r="E1705" s="314"/>
      <c r="F1705" s="315"/>
      <c r="G1705" s="313" t="s">
        <v>54</v>
      </c>
      <c r="H1705" s="316" t="s">
        <v>55</v>
      </c>
      <c r="I1705" s="316" t="s">
        <v>56</v>
      </c>
      <c r="J1705" s="316" t="s">
        <v>57</v>
      </c>
      <c r="K1705" s="310" t="s">
        <v>58</v>
      </c>
    </row>
    <row r="1706" spans="1:11" ht="15.75" customHeight="1">
      <c r="A1706" s="312"/>
      <c r="B1706" s="312"/>
      <c r="C1706" s="312"/>
      <c r="D1706" s="322"/>
      <c r="E1706" s="319" t="s">
        <v>59</v>
      </c>
      <c r="F1706" s="320"/>
      <c r="G1706" s="312"/>
      <c r="H1706" s="317"/>
      <c r="I1706" s="317"/>
      <c r="J1706" s="317"/>
      <c r="K1706" s="311"/>
    </row>
    <row r="1707" spans="1:11" ht="60.75" customHeight="1">
      <c r="A1707" s="312"/>
      <c r="B1707" s="312"/>
      <c r="C1707" s="312"/>
      <c r="D1707" s="322"/>
      <c r="E1707" s="5" t="s">
        <v>69</v>
      </c>
      <c r="F1707" s="5" t="s">
        <v>61</v>
      </c>
      <c r="G1707" s="312"/>
      <c r="H1707" s="317"/>
      <c r="I1707" s="318"/>
      <c r="J1707" s="318"/>
      <c r="K1707" s="312"/>
    </row>
    <row r="1708" spans="1:11" ht="15.75" customHeight="1">
      <c r="A1708" s="312"/>
      <c r="B1708" s="312"/>
      <c r="C1708" s="312"/>
      <c r="D1708" s="322"/>
      <c r="E1708" s="6" t="s">
        <v>62</v>
      </c>
      <c r="F1708" s="6" t="s">
        <v>62</v>
      </c>
      <c r="G1708" s="253" t="s">
        <v>62</v>
      </c>
      <c r="H1708" s="253" t="s">
        <v>62</v>
      </c>
      <c r="I1708" s="256" t="s">
        <v>62</v>
      </c>
      <c r="J1708" s="6" t="s">
        <v>62</v>
      </c>
      <c r="K1708" s="312"/>
    </row>
    <row r="1709" spans="1:11" ht="15.75" customHeight="1">
      <c r="A1709" s="1">
        <v>865</v>
      </c>
      <c r="B1709" s="90" t="str">
        <f>IF('proje ve personel bilgileri'!A879&lt;&gt;0,('proje ve personel bilgileri'!A879)," ")</f>
        <v> </v>
      </c>
      <c r="C1709" s="91"/>
      <c r="D1709" s="92"/>
      <c r="E1709" s="92"/>
      <c r="F1709" s="92"/>
      <c r="G1709" s="92"/>
      <c r="H1709" s="92"/>
      <c r="I1709" s="92"/>
      <c r="J1709" s="92"/>
      <c r="K1709" s="93">
        <f aca="true" t="shared" si="96" ref="K1709:K1726">IF(D1709&lt;&gt;0,SUM(D1709+E1709+F1709+G1709-H1709-I1709-J1709),0)</f>
        <v>0</v>
      </c>
    </row>
    <row r="1710" spans="1:11" ht="15.75" customHeight="1">
      <c r="A1710" s="2">
        <v>866</v>
      </c>
      <c r="B1710" s="90" t="str">
        <f>IF('proje ve personel bilgileri'!A880&lt;&gt;0,('proje ve personel bilgileri'!A880)," ")</f>
        <v> </v>
      </c>
      <c r="C1710" s="94"/>
      <c r="D1710" s="255"/>
      <c r="E1710" s="255"/>
      <c r="F1710" s="255"/>
      <c r="G1710" s="255"/>
      <c r="H1710" s="255"/>
      <c r="I1710" s="255"/>
      <c r="J1710" s="255"/>
      <c r="K1710" s="93">
        <f t="shared" si="96"/>
        <v>0</v>
      </c>
    </row>
    <row r="1711" spans="1:11" ht="15.75" customHeight="1">
      <c r="A1711" s="1">
        <v>867</v>
      </c>
      <c r="B1711" s="90" t="str">
        <f>IF('proje ve personel bilgileri'!A881&lt;&gt;0,('proje ve personel bilgileri'!A881)," ")</f>
        <v> </v>
      </c>
      <c r="C1711" s="94"/>
      <c r="D1711" s="255"/>
      <c r="E1711" s="255"/>
      <c r="F1711" s="255"/>
      <c r="G1711" s="255"/>
      <c r="H1711" s="255"/>
      <c r="I1711" s="255"/>
      <c r="J1711" s="255"/>
      <c r="K1711" s="93">
        <f t="shared" si="96"/>
        <v>0</v>
      </c>
    </row>
    <row r="1712" spans="1:11" ht="15.75" customHeight="1">
      <c r="A1712" s="2">
        <v>868</v>
      </c>
      <c r="B1712" s="90" t="str">
        <f>IF('proje ve personel bilgileri'!A882&lt;&gt;0,('proje ve personel bilgileri'!A882)," ")</f>
        <v> </v>
      </c>
      <c r="C1712" s="94"/>
      <c r="D1712" s="255"/>
      <c r="E1712" s="255"/>
      <c r="F1712" s="255"/>
      <c r="G1712" s="255"/>
      <c r="H1712" s="255"/>
      <c r="I1712" s="255"/>
      <c r="J1712" s="255"/>
      <c r="K1712" s="93">
        <f t="shared" si="96"/>
        <v>0</v>
      </c>
    </row>
    <row r="1713" spans="1:11" ht="15.75" customHeight="1">
      <c r="A1713" s="1">
        <v>869</v>
      </c>
      <c r="B1713" s="90" t="str">
        <f>IF('proje ve personel bilgileri'!A883&lt;&gt;0,('proje ve personel bilgileri'!A883)," ")</f>
        <v> </v>
      </c>
      <c r="C1713" s="94"/>
      <c r="D1713" s="255"/>
      <c r="E1713" s="255"/>
      <c r="F1713" s="255"/>
      <c r="G1713" s="255"/>
      <c r="H1713" s="255"/>
      <c r="I1713" s="255"/>
      <c r="J1713" s="255"/>
      <c r="K1713" s="93">
        <f t="shared" si="96"/>
        <v>0</v>
      </c>
    </row>
    <row r="1714" spans="1:11" ht="15.75" customHeight="1">
      <c r="A1714" s="2">
        <v>870</v>
      </c>
      <c r="B1714" s="90" t="str">
        <f>IF('proje ve personel bilgileri'!A884&lt;&gt;0,('proje ve personel bilgileri'!A884)," ")</f>
        <v> </v>
      </c>
      <c r="C1714" s="94"/>
      <c r="D1714" s="255"/>
      <c r="E1714" s="255"/>
      <c r="F1714" s="255"/>
      <c r="G1714" s="255"/>
      <c r="H1714" s="255"/>
      <c r="I1714" s="255"/>
      <c r="J1714" s="255"/>
      <c r="K1714" s="93">
        <f t="shared" si="96"/>
        <v>0</v>
      </c>
    </row>
    <row r="1715" spans="1:11" ht="15.75" customHeight="1">
      <c r="A1715" s="1">
        <v>871</v>
      </c>
      <c r="B1715" s="90" t="str">
        <f>IF('proje ve personel bilgileri'!A885&lt;&gt;0,('proje ve personel bilgileri'!A885)," ")</f>
        <v> </v>
      </c>
      <c r="C1715" s="94"/>
      <c r="D1715" s="255"/>
      <c r="E1715" s="255"/>
      <c r="F1715" s="255"/>
      <c r="G1715" s="255"/>
      <c r="H1715" s="255"/>
      <c r="I1715" s="255"/>
      <c r="J1715" s="255"/>
      <c r="K1715" s="93">
        <f t="shared" si="96"/>
        <v>0</v>
      </c>
    </row>
    <row r="1716" spans="1:11" ht="15.75" customHeight="1">
      <c r="A1716" s="2">
        <v>872</v>
      </c>
      <c r="B1716" s="90" t="str">
        <f>IF('proje ve personel bilgileri'!A886&lt;&gt;0,('proje ve personel bilgileri'!A886)," ")</f>
        <v> </v>
      </c>
      <c r="C1716" s="94"/>
      <c r="D1716" s="255"/>
      <c r="E1716" s="255"/>
      <c r="F1716" s="255"/>
      <c r="G1716" s="255"/>
      <c r="H1716" s="255"/>
      <c r="I1716" s="255"/>
      <c r="J1716" s="255"/>
      <c r="K1716" s="93">
        <f t="shared" si="96"/>
        <v>0</v>
      </c>
    </row>
    <row r="1717" spans="1:11" ht="15.75" customHeight="1">
      <c r="A1717" s="1">
        <v>873</v>
      </c>
      <c r="B1717" s="90" t="str">
        <f>IF('proje ve personel bilgileri'!A887&lt;&gt;0,('proje ve personel bilgileri'!A887)," ")</f>
        <v> </v>
      </c>
      <c r="C1717" s="94"/>
      <c r="D1717" s="255"/>
      <c r="E1717" s="255"/>
      <c r="F1717" s="255"/>
      <c r="G1717" s="255"/>
      <c r="H1717" s="255"/>
      <c r="I1717" s="255"/>
      <c r="J1717" s="255"/>
      <c r="K1717" s="93">
        <f t="shared" si="96"/>
        <v>0</v>
      </c>
    </row>
    <row r="1718" spans="1:11" ht="15.75" customHeight="1">
      <c r="A1718" s="2">
        <v>874</v>
      </c>
      <c r="B1718" s="90" t="str">
        <f>IF('proje ve personel bilgileri'!A888&lt;&gt;0,('proje ve personel bilgileri'!A888)," ")</f>
        <v> </v>
      </c>
      <c r="C1718" s="94"/>
      <c r="D1718" s="255"/>
      <c r="E1718" s="255"/>
      <c r="F1718" s="255"/>
      <c r="G1718" s="255"/>
      <c r="H1718" s="255"/>
      <c r="I1718" s="255"/>
      <c r="J1718" s="255"/>
      <c r="K1718" s="93">
        <f t="shared" si="96"/>
        <v>0</v>
      </c>
    </row>
    <row r="1719" spans="1:11" ht="15.75" customHeight="1">
      <c r="A1719" s="1">
        <v>875</v>
      </c>
      <c r="B1719" s="90" t="str">
        <f>IF('proje ve personel bilgileri'!A889&lt;&gt;0,('proje ve personel bilgileri'!A889)," ")</f>
        <v> </v>
      </c>
      <c r="C1719" s="94"/>
      <c r="D1719" s="255"/>
      <c r="E1719" s="255"/>
      <c r="F1719" s="255"/>
      <c r="G1719" s="255"/>
      <c r="H1719" s="255"/>
      <c r="I1719" s="255"/>
      <c r="J1719" s="255"/>
      <c r="K1719" s="93">
        <f t="shared" si="96"/>
        <v>0</v>
      </c>
    </row>
    <row r="1720" spans="1:11" ht="15.75" customHeight="1">
      <c r="A1720" s="2">
        <v>876</v>
      </c>
      <c r="B1720" s="90" t="str">
        <f>IF('proje ve personel bilgileri'!A890&lt;&gt;0,('proje ve personel bilgileri'!A890)," ")</f>
        <v> </v>
      </c>
      <c r="C1720" s="94"/>
      <c r="D1720" s="255"/>
      <c r="E1720" s="255"/>
      <c r="F1720" s="255"/>
      <c r="G1720" s="255"/>
      <c r="H1720" s="255"/>
      <c r="I1720" s="255"/>
      <c r="J1720" s="255"/>
      <c r="K1720" s="93">
        <f t="shared" si="96"/>
        <v>0</v>
      </c>
    </row>
    <row r="1721" spans="1:11" ht="15.75" customHeight="1">
      <c r="A1721" s="1">
        <v>877</v>
      </c>
      <c r="B1721" s="90" t="str">
        <f>IF('proje ve personel bilgileri'!A891&lt;&gt;0,('proje ve personel bilgileri'!A891)," ")</f>
        <v> </v>
      </c>
      <c r="C1721" s="94"/>
      <c r="D1721" s="255"/>
      <c r="E1721" s="255"/>
      <c r="F1721" s="255"/>
      <c r="G1721" s="255"/>
      <c r="H1721" s="255"/>
      <c r="I1721" s="255"/>
      <c r="J1721" s="255"/>
      <c r="K1721" s="93">
        <f t="shared" si="96"/>
        <v>0</v>
      </c>
    </row>
    <row r="1722" spans="1:11" ht="15.75" customHeight="1">
      <c r="A1722" s="2">
        <v>878</v>
      </c>
      <c r="B1722" s="90" t="str">
        <f>IF('proje ve personel bilgileri'!A892&lt;&gt;0,('proje ve personel bilgileri'!A892)," ")</f>
        <v> </v>
      </c>
      <c r="C1722" s="94"/>
      <c r="D1722" s="255"/>
      <c r="E1722" s="255"/>
      <c r="F1722" s="255"/>
      <c r="G1722" s="255"/>
      <c r="H1722" s="255"/>
      <c r="I1722" s="255"/>
      <c r="J1722" s="255"/>
      <c r="K1722" s="93">
        <f t="shared" si="96"/>
        <v>0</v>
      </c>
    </row>
    <row r="1723" spans="1:11" ht="15.75" customHeight="1">
      <c r="A1723" s="1">
        <v>879</v>
      </c>
      <c r="B1723" s="90" t="str">
        <f>IF('proje ve personel bilgileri'!A893&lt;&gt;0,('proje ve personel bilgileri'!A893)," ")</f>
        <v> </v>
      </c>
      <c r="C1723" s="94"/>
      <c r="D1723" s="255"/>
      <c r="E1723" s="255"/>
      <c r="F1723" s="255"/>
      <c r="G1723" s="255"/>
      <c r="H1723" s="255"/>
      <c r="I1723" s="255"/>
      <c r="J1723" s="255"/>
      <c r="K1723" s="93">
        <f t="shared" si="96"/>
        <v>0</v>
      </c>
    </row>
    <row r="1724" spans="1:11" ht="15.75" customHeight="1">
      <c r="A1724" s="2">
        <v>880</v>
      </c>
      <c r="B1724" s="90" t="str">
        <f>IF('proje ve personel bilgileri'!A894&lt;&gt;0,('proje ve personel bilgileri'!A894)," ")</f>
        <v> </v>
      </c>
      <c r="C1724" s="94"/>
      <c r="D1724" s="255"/>
      <c r="E1724" s="255"/>
      <c r="F1724" s="255"/>
      <c r="G1724" s="255"/>
      <c r="H1724" s="255"/>
      <c r="I1724" s="255"/>
      <c r="J1724" s="255"/>
      <c r="K1724" s="93">
        <f t="shared" si="96"/>
        <v>0</v>
      </c>
    </row>
    <row r="1725" spans="1:11" ht="15.75" customHeight="1">
      <c r="A1725" s="1">
        <v>881</v>
      </c>
      <c r="B1725" s="90" t="str">
        <f>IF('proje ve personel bilgileri'!A895&lt;&gt;0,('proje ve personel bilgileri'!A895)," ")</f>
        <v> </v>
      </c>
      <c r="C1725" s="94"/>
      <c r="D1725" s="255"/>
      <c r="E1725" s="255"/>
      <c r="F1725" s="255"/>
      <c r="G1725" s="255"/>
      <c r="H1725" s="255"/>
      <c r="I1725" s="255"/>
      <c r="J1725" s="255"/>
      <c r="K1725" s="93">
        <f t="shared" si="96"/>
        <v>0</v>
      </c>
    </row>
    <row r="1726" spans="1:11" ht="15" customHeight="1">
      <c r="A1726" s="2">
        <v>882</v>
      </c>
      <c r="B1726" s="90" t="str">
        <f>IF('proje ve personel bilgileri'!A896&lt;&gt;0,('proje ve personel bilgileri'!A896)," ")</f>
        <v> </v>
      </c>
      <c r="C1726" s="94"/>
      <c r="D1726" s="255"/>
      <c r="E1726" s="255"/>
      <c r="F1726" s="255"/>
      <c r="G1726" s="255"/>
      <c r="H1726" s="255"/>
      <c r="I1726" s="255"/>
      <c r="J1726" s="255"/>
      <c r="K1726" s="93">
        <f t="shared" si="96"/>
        <v>0</v>
      </c>
    </row>
    <row r="1727" spans="1:11" ht="15.75" customHeight="1">
      <c r="A1727" s="325" t="s">
        <v>63</v>
      </c>
      <c r="B1727" s="326"/>
      <c r="C1727" s="7" t="str">
        <f aca="true" t="shared" si="97" ref="C1727:J1727">IF($K$28&lt;&gt;0,SUM(C1709:C1726)," ")</f>
        <v> </v>
      </c>
      <c r="D1727" s="8" t="str">
        <f t="shared" si="97"/>
        <v> </v>
      </c>
      <c r="E1727" s="8" t="str">
        <f t="shared" si="97"/>
        <v> </v>
      </c>
      <c r="F1727" s="8" t="str">
        <f t="shared" si="97"/>
        <v> </v>
      </c>
      <c r="G1727" s="8" t="str">
        <f t="shared" si="97"/>
        <v> </v>
      </c>
      <c r="H1727" s="8" t="str">
        <f t="shared" si="97"/>
        <v> </v>
      </c>
      <c r="I1727" s="8" t="str">
        <f t="shared" si="97"/>
        <v> </v>
      </c>
      <c r="J1727" s="8" t="str">
        <f t="shared" si="97"/>
        <v> </v>
      </c>
      <c r="K1727" s="9">
        <f>SUM(K1709:K1726)+K1691</f>
        <v>0</v>
      </c>
    </row>
    <row r="1728" ht="15" customHeight="1">
      <c r="A1728" s="259"/>
    </row>
    <row r="1729" spans="1:11" ht="15" customHeight="1">
      <c r="A1729" s="323" t="s">
        <v>64</v>
      </c>
      <c r="B1729" s="323"/>
      <c r="C1729" s="323"/>
      <c r="D1729" s="323"/>
      <c r="E1729" s="323"/>
      <c r="F1729" s="323"/>
      <c r="G1729" s="323"/>
      <c r="H1729" s="323"/>
      <c r="I1729" s="323"/>
      <c r="J1729" s="323"/>
      <c r="K1729" s="323"/>
    </row>
    <row r="1730" ht="15" customHeight="1">
      <c r="A1730" s="49"/>
    </row>
    <row r="1731" ht="15" customHeight="1">
      <c r="A1731" s="257" t="s">
        <v>65</v>
      </c>
    </row>
    <row r="1732" spans="3:5" ht="15" customHeight="1">
      <c r="C1732" s="257" t="s">
        <v>66</v>
      </c>
      <c r="E1732" s="257" t="s">
        <v>67</v>
      </c>
    </row>
    <row r="1736" spans="1:11" ht="15.75" customHeight="1">
      <c r="A1736" s="324" t="s">
        <v>49</v>
      </c>
      <c r="B1736" s="324"/>
      <c r="C1736" s="324"/>
      <c r="D1736" s="324"/>
      <c r="E1736" s="324"/>
      <c r="F1736" s="324"/>
      <c r="G1736" s="324"/>
      <c r="H1736" s="324"/>
      <c r="I1736" s="324"/>
      <c r="J1736" s="324"/>
      <c r="K1736" s="324"/>
    </row>
    <row r="1737" spans="1:11" ht="15" customHeight="1">
      <c r="A1737" s="66"/>
      <c r="B1737" s="66"/>
      <c r="C1737" s="66"/>
      <c r="D1737" s="66"/>
      <c r="E1737" s="66"/>
      <c r="F1737" s="73" t="e">
        <f>'proje ve personel bilgileri'!#REF!</f>
        <v>#REF!</v>
      </c>
      <c r="G1737" s="68" t="e">
        <f>IF('proje ve personel bilgileri'!#REF!=1,"/ Haziran ayına aittir.",(IF('proje ve personel bilgileri'!#REF!=2,"/ Aralık ayına aittir.",0)))</f>
        <v>#REF!</v>
      </c>
      <c r="H1737" s="66"/>
      <c r="I1737" s="66"/>
      <c r="J1737" s="66"/>
      <c r="K1737" s="66"/>
    </row>
    <row r="1738" ht="18.75" customHeight="1">
      <c r="K1738" s="4" t="s">
        <v>50</v>
      </c>
    </row>
    <row r="1739" spans="1:11" ht="15.75" customHeight="1">
      <c r="A1739" s="327" t="s">
        <v>2</v>
      </c>
      <c r="B1739" s="328"/>
      <c r="C1739" s="329">
        <f>'proje ve personel bilgileri'!$B$2</f>
        <v>0</v>
      </c>
      <c r="D1739" s="330"/>
      <c r="E1739" s="330"/>
      <c r="F1739" s="330"/>
      <c r="G1739" s="330"/>
      <c r="H1739" s="330"/>
      <c r="I1739" s="330"/>
      <c r="J1739" s="330"/>
      <c r="K1739" s="331"/>
    </row>
    <row r="1740" spans="1:11" ht="15.75" customHeight="1">
      <c r="A1740" s="332" t="s">
        <v>3</v>
      </c>
      <c r="B1740" s="333"/>
      <c r="C1740" s="334">
        <f>'proje ve personel bilgileri'!$B$3</f>
        <v>0</v>
      </c>
      <c r="D1740" s="335"/>
      <c r="E1740" s="335"/>
      <c r="F1740" s="335"/>
      <c r="G1740" s="335"/>
      <c r="H1740" s="335"/>
      <c r="I1740" s="335"/>
      <c r="J1740" s="335"/>
      <c r="K1740" s="336"/>
    </row>
    <row r="1741" spans="1:11" ht="15" customHeight="1">
      <c r="A1741" s="313" t="s">
        <v>51</v>
      </c>
      <c r="B1741" s="313" t="s">
        <v>9</v>
      </c>
      <c r="C1741" s="313" t="s">
        <v>52</v>
      </c>
      <c r="D1741" s="321" t="s">
        <v>53</v>
      </c>
      <c r="E1741" s="314"/>
      <c r="F1741" s="315"/>
      <c r="G1741" s="313" t="s">
        <v>54</v>
      </c>
      <c r="H1741" s="316" t="s">
        <v>55</v>
      </c>
      <c r="I1741" s="316" t="s">
        <v>56</v>
      </c>
      <c r="J1741" s="316" t="s">
        <v>57</v>
      </c>
      <c r="K1741" s="310" t="s">
        <v>58</v>
      </c>
    </row>
    <row r="1742" spans="1:11" ht="15.75" customHeight="1">
      <c r="A1742" s="312"/>
      <c r="B1742" s="312"/>
      <c r="C1742" s="312"/>
      <c r="D1742" s="322"/>
      <c r="E1742" s="319" t="s">
        <v>59</v>
      </c>
      <c r="F1742" s="320"/>
      <c r="G1742" s="312"/>
      <c r="H1742" s="317"/>
      <c r="I1742" s="317"/>
      <c r="J1742" s="317"/>
      <c r="K1742" s="311"/>
    </row>
    <row r="1743" spans="1:11" ht="60.75" customHeight="1">
      <c r="A1743" s="312"/>
      <c r="B1743" s="312"/>
      <c r="C1743" s="312"/>
      <c r="D1743" s="322"/>
      <c r="E1743" s="5" t="s">
        <v>69</v>
      </c>
      <c r="F1743" s="5" t="s">
        <v>61</v>
      </c>
      <c r="G1743" s="312"/>
      <c r="H1743" s="317"/>
      <c r="I1743" s="318"/>
      <c r="J1743" s="318"/>
      <c r="K1743" s="312"/>
    </row>
    <row r="1744" spans="1:11" ht="15.75" customHeight="1">
      <c r="A1744" s="312"/>
      <c r="B1744" s="312"/>
      <c r="C1744" s="312"/>
      <c r="D1744" s="322"/>
      <c r="E1744" s="6" t="s">
        <v>62</v>
      </c>
      <c r="F1744" s="6" t="s">
        <v>62</v>
      </c>
      <c r="G1744" s="253" t="s">
        <v>62</v>
      </c>
      <c r="H1744" s="253" t="s">
        <v>62</v>
      </c>
      <c r="I1744" s="256" t="s">
        <v>62</v>
      </c>
      <c r="J1744" s="6" t="s">
        <v>62</v>
      </c>
      <c r="K1744" s="312"/>
    </row>
    <row r="1745" spans="1:11" ht="15.75" customHeight="1">
      <c r="A1745" s="1">
        <v>883</v>
      </c>
      <c r="B1745" s="90" t="str">
        <f>IF('proje ve personel bilgileri'!A897&lt;&gt;0,('proje ve personel bilgileri'!A897)," ")</f>
        <v> </v>
      </c>
      <c r="C1745" s="91"/>
      <c r="D1745" s="92"/>
      <c r="E1745" s="92"/>
      <c r="F1745" s="92"/>
      <c r="G1745" s="92"/>
      <c r="H1745" s="92"/>
      <c r="I1745" s="92"/>
      <c r="J1745" s="92"/>
      <c r="K1745" s="93">
        <f aca="true" t="shared" si="98" ref="K1745:K1762">IF(D1745&lt;&gt;0,SUM(D1745+E1745+F1745+G1745-H1745-I1745-J1745),0)</f>
        <v>0</v>
      </c>
    </row>
    <row r="1746" spans="1:11" ht="15.75" customHeight="1">
      <c r="A1746" s="2">
        <v>884</v>
      </c>
      <c r="B1746" s="90" t="str">
        <f>IF('proje ve personel bilgileri'!A898&lt;&gt;0,('proje ve personel bilgileri'!A898)," ")</f>
        <v> </v>
      </c>
      <c r="C1746" s="94"/>
      <c r="D1746" s="255"/>
      <c r="E1746" s="255"/>
      <c r="F1746" s="255"/>
      <c r="G1746" s="255"/>
      <c r="H1746" s="255"/>
      <c r="I1746" s="255"/>
      <c r="J1746" s="255"/>
      <c r="K1746" s="93">
        <f t="shared" si="98"/>
        <v>0</v>
      </c>
    </row>
    <row r="1747" spans="1:11" ht="15.75" customHeight="1">
      <c r="A1747" s="1">
        <v>885</v>
      </c>
      <c r="B1747" s="90" t="str">
        <f>IF('proje ve personel bilgileri'!A899&lt;&gt;0,('proje ve personel bilgileri'!A899)," ")</f>
        <v> </v>
      </c>
      <c r="C1747" s="94"/>
      <c r="D1747" s="255"/>
      <c r="E1747" s="255"/>
      <c r="F1747" s="255"/>
      <c r="G1747" s="255"/>
      <c r="H1747" s="255"/>
      <c r="I1747" s="255"/>
      <c r="J1747" s="255"/>
      <c r="K1747" s="93">
        <f t="shared" si="98"/>
        <v>0</v>
      </c>
    </row>
    <row r="1748" spans="1:11" ht="15.75" customHeight="1">
      <c r="A1748" s="2">
        <v>886</v>
      </c>
      <c r="B1748" s="90" t="str">
        <f>IF('proje ve personel bilgileri'!A900&lt;&gt;0,('proje ve personel bilgileri'!A900)," ")</f>
        <v> </v>
      </c>
      <c r="C1748" s="94"/>
      <c r="D1748" s="255"/>
      <c r="E1748" s="255"/>
      <c r="F1748" s="255"/>
      <c r="G1748" s="255"/>
      <c r="H1748" s="255"/>
      <c r="I1748" s="255"/>
      <c r="J1748" s="255"/>
      <c r="K1748" s="93">
        <f t="shared" si="98"/>
        <v>0</v>
      </c>
    </row>
    <row r="1749" spans="1:11" ht="15.75" customHeight="1">
      <c r="A1749" s="1">
        <v>887</v>
      </c>
      <c r="B1749" s="90" t="str">
        <f>IF('proje ve personel bilgileri'!A901&lt;&gt;0,('proje ve personel bilgileri'!A901)," ")</f>
        <v> </v>
      </c>
      <c r="C1749" s="94"/>
      <c r="D1749" s="255"/>
      <c r="E1749" s="255"/>
      <c r="F1749" s="255"/>
      <c r="G1749" s="255"/>
      <c r="H1749" s="255"/>
      <c r="I1749" s="255"/>
      <c r="J1749" s="255"/>
      <c r="K1749" s="93">
        <f t="shared" si="98"/>
        <v>0</v>
      </c>
    </row>
    <row r="1750" spans="1:11" ht="15.75" customHeight="1">
      <c r="A1750" s="2">
        <v>888</v>
      </c>
      <c r="B1750" s="90" t="str">
        <f>IF('proje ve personel bilgileri'!A902&lt;&gt;0,('proje ve personel bilgileri'!A902)," ")</f>
        <v> </v>
      </c>
      <c r="C1750" s="94"/>
      <c r="D1750" s="255"/>
      <c r="E1750" s="255"/>
      <c r="F1750" s="255"/>
      <c r="G1750" s="255"/>
      <c r="H1750" s="255"/>
      <c r="I1750" s="255"/>
      <c r="J1750" s="255"/>
      <c r="K1750" s="93">
        <f t="shared" si="98"/>
        <v>0</v>
      </c>
    </row>
    <row r="1751" spans="1:11" ht="15.75" customHeight="1">
      <c r="A1751" s="1">
        <v>889</v>
      </c>
      <c r="B1751" s="90" t="str">
        <f>IF('proje ve personel bilgileri'!A903&lt;&gt;0,('proje ve personel bilgileri'!A903)," ")</f>
        <v> </v>
      </c>
      <c r="C1751" s="94"/>
      <c r="D1751" s="255"/>
      <c r="E1751" s="255"/>
      <c r="F1751" s="255"/>
      <c r="G1751" s="255"/>
      <c r="H1751" s="255"/>
      <c r="I1751" s="255"/>
      <c r="J1751" s="255"/>
      <c r="K1751" s="93">
        <f t="shared" si="98"/>
        <v>0</v>
      </c>
    </row>
    <row r="1752" spans="1:11" ht="15.75" customHeight="1">
      <c r="A1752" s="2">
        <v>890</v>
      </c>
      <c r="B1752" s="90" t="str">
        <f>IF('proje ve personel bilgileri'!A904&lt;&gt;0,('proje ve personel bilgileri'!A904)," ")</f>
        <v> </v>
      </c>
      <c r="C1752" s="94"/>
      <c r="D1752" s="255"/>
      <c r="E1752" s="255"/>
      <c r="F1752" s="255"/>
      <c r="G1752" s="255"/>
      <c r="H1752" s="255"/>
      <c r="I1752" s="255"/>
      <c r="J1752" s="255"/>
      <c r="K1752" s="93">
        <f t="shared" si="98"/>
        <v>0</v>
      </c>
    </row>
    <row r="1753" spans="1:11" ht="15.75" customHeight="1">
      <c r="A1753" s="1">
        <v>891</v>
      </c>
      <c r="B1753" s="90" t="str">
        <f>IF('proje ve personel bilgileri'!A905&lt;&gt;0,('proje ve personel bilgileri'!A905)," ")</f>
        <v> </v>
      </c>
      <c r="C1753" s="94"/>
      <c r="D1753" s="255"/>
      <c r="E1753" s="255"/>
      <c r="F1753" s="255"/>
      <c r="G1753" s="255"/>
      <c r="H1753" s="255"/>
      <c r="I1753" s="255"/>
      <c r="J1753" s="255"/>
      <c r="K1753" s="93">
        <f t="shared" si="98"/>
        <v>0</v>
      </c>
    </row>
    <row r="1754" spans="1:11" ht="15.75" customHeight="1">
      <c r="A1754" s="2">
        <v>892</v>
      </c>
      <c r="B1754" s="90" t="str">
        <f>IF('proje ve personel bilgileri'!A906&lt;&gt;0,('proje ve personel bilgileri'!A906)," ")</f>
        <v> </v>
      </c>
      <c r="C1754" s="94"/>
      <c r="D1754" s="255"/>
      <c r="E1754" s="255"/>
      <c r="F1754" s="255"/>
      <c r="G1754" s="255"/>
      <c r="H1754" s="255"/>
      <c r="I1754" s="255"/>
      <c r="J1754" s="255"/>
      <c r="K1754" s="93">
        <f t="shared" si="98"/>
        <v>0</v>
      </c>
    </row>
    <row r="1755" spans="1:11" ht="15.75" customHeight="1">
      <c r="A1755" s="1">
        <v>893</v>
      </c>
      <c r="B1755" s="90" t="str">
        <f>IF('proje ve personel bilgileri'!A907&lt;&gt;0,('proje ve personel bilgileri'!A907)," ")</f>
        <v> </v>
      </c>
      <c r="C1755" s="94"/>
      <c r="D1755" s="255"/>
      <c r="E1755" s="255"/>
      <c r="F1755" s="255"/>
      <c r="G1755" s="255"/>
      <c r="H1755" s="255"/>
      <c r="I1755" s="255"/>
      <c r="J1755" s="255"/>
      <c r="K1755" s="93">
        <f t="shared" si="98"/>
        <v>0</v>
      </c>
    </row>
    <row r="1756" spans="1:11" ht="15.75" customHeight="1">
      <c r="A1756" s="2">
        <v>894</v>
      </c>
      <c r="B1756" s="90" t="str">
        <f>IF('proje ve personel bilgileri'!A908&lt;&gt;0,('proje ve personel bilgileri'!A908)," ")</f>
        <v> </v>
      </c>
      <c r="C1756" s="94"/>
      <c r="D1756" s="255"/>
      <c r="E1756" s="255"/>
      <c r="F1756" s="255"/>
      <c r="G1756" s="255"/>
      <c r="H1756" s="255"/>
      <c r="I1756" s="255"/>
      <c r="J1756" s="255"/>
      <c r="K1756" s="93">
        <f t="shared" si="98"/>
        <v>0</v>
      </c>
    </row>
    <row r="1757" spans="1:11" ht="15.75" customHeight="1">
      <c r="A1757" s="1">
        <v>895</v>
      </c>
      <c r="B1757" s="90" t="str">
        <f>IF('proje ve personel bilgileri'!A909&lt;&gt;0,('proje ve personel bilgileri'!A909)," ")</f>
        <v> </v>
      </c>
      <c r="C1757" s="94"/>
      <c r="D1757" s="255"/>
      <c r="E1757" s="255"/>
      <c r="F1757" s="255"/>
      <c r="G1757" s="255"/>
      <c r="H1757" s="255"/>
      <c r="I1757" s="255"/>
      <c r="J1757" s="255"/>
      <c r="K1757" s="93">
        <f t="shared" si="98"/>
        <v>0</v>
      </c>
    </row>
    <row r="1758" spans="1:11" ht="15.75" customHeight="1">
      <c r="A1758" s="2">
        <v>896</v>
      </c>
      <c r="B1758" s="90" t="str">
        <f>IF('proje ve personel bilgileri'!A910&lt;&gt;0,('proje ve personel bilgileri'!A910)," ")</f>
        <v> </v>
      </c>
      <c r="C1758" s="94"/>
      <c r="D1758" s="255"/>
      <c r="E1758" s="255"/>
      <c r="F1758" s="255"/>
      <c r="G1758" s="255"/>
      <c r="H1758" s="255"/>
      <c r="I1758" s="255"/>
      <c r="J1758" s="255"/>
      <c r="K1758" s="93">
        <f t="shared" si="98"/>
        <v>0</v>
      </c>
    </row>
    <row r="1759" spans="1:11" ht="15.75" customHeight="1">
      <c r="A1759" s="1">
        <v>897</v>
      </c>
      <c r="B1759" s="90" t="str">
        <f>IF('proje ve personel bilgileri'!A911&lt;&gt;0,('proje ve personel bilgileri'!A911)," ")</f>
        <v> </v>
      </c>
      <c r="C1759" s="94"/>
      <c r="D1759" s="255"/>
      <c r="E1759" s="255"/>
      <c r="F1759" s="255"/>
      <c r="G1759" s="255"/>
      <c r="H1759" s="255"/>
      <c r="I1759" s="255"/>
      <c r="J1759" s="255"/>
      <c r="K1759" s="93">
        <f t="shared" si="98"/>
        <v>0</v>
      </c>
    </row>
    <row r="1760" spans="1:11" ht="15.75" customHeight="1">
      <c r="A1760" s="2">
        <v>898</v>
      </c>
      <c r="B1760" s="90" t="str">
        <f>IF('proje ve personel bilgileri'!A912&lt;&gt;0,('proje ve personel bilgileri'!A912)," ")</f>
        <v> </v>
      </c>
      <c r="C1760" s="94"/>
      <c r="D1760" s="255"/>
      <c r="E1760" s="255"/>
      <c r="F1760" s="255"/>
      <c r="G1760" s="255"/>
      <c r="H1760" s="255"/>
      <c r="I1760" s="255"/>
      <c r="J1760" s="255"/>
      <c r="K1760" s="93">
        <f t="shared" si="98"/>
        <v>0</v>
      </c>
    </row>
    <row r="1761" spans="1:11" ht="15.75" customHeight="1">
      <c r="A1761" s="1">
        <v>899</v>
      </c>
      <c r="B1761" s="90" t="str">
        <f>IF('proje ve personel bilgileri'!A913&lt;&gt;0,('proje ve personel bilgileri'!A913)," ")</f>
        <v> </v>
      </c>
      <c r="C1761" s="94"/>
      <c r="D1761" s="255"/>
      <c r="E1761" s="255"/>
      <c r="F1761" s="255"/>
      <c r="G1761" s="255"/>
      <c r="H1761" s="255"/>
      <c r="I1761" s="255"/>
      <c r="J1761" s="255"/>
      <c r="K1761" s="93">
        <f t="shared" si="98"/>
        <v>0</v>
      </c>
    </row>
    <row r="1762" spans="1:11" ht="15" customHeight="1">
      <c r="A1762" s="2">
        <v>900</v>
      </c>
      <c r="B1762" s="90" t="str">
        <f>IF('proje ve personel bilgileri'!A914&lt;&gt;0,('proje ve personel bilgileri'!A914)," ")</f>
        <v> </v>
      </c>
      <c r="C1762" s="94"/>
      <c r="D1762" s="255"/>
      <c r="E1762" s="255"/>
      <c r="F1762" s="255"/>
      <c r="G1762" s="255"/>
      <c r="H1762" s="255"/>
      <c r="I1762" s="255"/>
      <c r="J1762" s="255"/>
      <c r="K1762" s="93">
        <f t="shared" si="98"/>
        <v>0</v>
      </c>
    </row>
    <row r="1763" spans="1:11" ht="15.75" customHeight="1">
      <c r="A1763" s="325" t="s">
        <v>63</v>
      </c>
      <c r="B1763" s="326"/>
      <c r="C1763" s="7" t="str">
        <f aca="true" t="shared" si="99" ref="C1763:J1763">IF($K$28&lt;&gt;0,SUM(C1745:C1762)," ")</f>
        <v> </v>
      </c>
      <c r="D1763" s="8" t="str">
        <f t="shared" si="99"/>
        <v> </v>
      </c>
      <c r="E1763" s="8" t="str">
        <f t="shared" si="99"/>
        <v> </v>
      </c>
      <c r="F1763" s="8" t="str">
        <f t="shared" si="99"/>
        <v> </v>
      </c>
      <c r="G1763" s="8" t="str">
        <f t="shared" si="99"/>
        <v> </v>
      </c>
      <c r="H1763" s="8" t="str">
        <f t="shared" si="99"/>
        <v> </v>
      </c>
      <c r="I1763" s="8" t="str">
        <f t="shared" si="99"/>
        <v> </v>
      </c>
      <c r="J1763" s="8" t="str">
        <f t="shared" si="99"/>
        <v> </v>
      </c>
      <c r="K1763" s="9">
        <f>SUM(K1745:K1762)+K1727</f>
        <v>0</v>
      </c>
    </row>
    <row r="1764" ht="15" customHeight="1">
      <c r="A1764" s="259"/>
    </row>
    <row r="1765" spans="1:11" ht="15" customHeight="1">
      <c r="A1765" s="323" t="s">
        <v>64</v>
      </c>
      <c r="B1765" s="323"/>
      <c r="C1765" s="323"/>
      <c r="D1765" s="323"/>
      <c r="E1765" s="323"/>
      <c r="F1765" s="323"/>
      <c r="G1765" s="323"/>
      <c r="H1765" s="323"/>
      <c r="I1765" s="323"/>
      <c r="J1765" s="323"/>
      <c r="K1765" s="323"/>
    </row>
    <row r="1766" ht="15" customHeight="1">
      <c r="A1766" s="49"/>
    </row>
    <row r="1767" ht="15" customHeight="1">
      <c r="A1767" s="257" t="s">
        <v>65</v>
      </c>
    </row>
    <row r="1768" spans="3:5" ht="15" customHeight="1">
      <c r="C1768" s="257" t="s">
        <v>66</v>
      </c>
      <c r="E1768" s="257" t="s">
        <v>67</v>
      </c>
    </row>
    <row r="1772" spans="1:11" ht="15.75" customHeight="1">
      <c r="A1772" s="324" t="s">
        <v>49</v>
      </c>
      <c r="B1772" s="324"/>
      <c r="C1772" s="324"/>
      <c r="D1772" s="324"/>
      <c r="E1772" s="324"/>
      <c r="F1772" s="324"/>
      <c r="G1772" s="324"/>
      <c r="H1772" s="324"/>
      <c r="I1772" s="324"/>
      <c r="J1772" s="324"/>
      <c r="K1772" s="324"/>
    </row>
    <row r="1773" spans="1:11" ht="15" customHeight="1">
      <c r="A1773" s="66"/>
      <c r="B1773" s="66"/>
      <c r="C1773" s="66"/>
      <c r="D1773" s="66"/>
      <c r="E1773" s="66"/>
      <c r="F1773" s="73" t="e">
        <f>'proje ve personel bilgileri'!#REF!</f>
        <v>#REF!</v>
      </c>
      <c r="G1773" s="68" t="e">
        <f>IF('proje ve personel bilgileri'!#REF!=1,"/ Haziran ayına aittir.",(IF('proje ve personel bilgileri'!#REF!=2,"/ Aralık ayına aittir.",0)))</f>
        <v>#REF!</v>
      </c>
      <c r="H1773" s="66"/>
      <c r="I1773" s="66"/>
      <c r="J1773" s="66"/>
      <c r="K1773" s="66"/>
    </row>
    <row r="1774" ht="18.75" customHeight="1">
      <c r="K1774" s="4" t="s">
        <v>50</v>
      </c>
    </row>
    <row r="1775" spans="1:11" ht="15.75" customHeight="1">
      <c r="A1775" s="327" t="s">
        <v>2</v>
      </c>
      <c r="B1775" s="328"/>
      <c r="C1775" s="329">
        <f>'proje ve personel bilgileri'!$B$2</f>
        <v>0</v>
      </c>
      <c r="D1775" s="330"/>
      <c r="E1775" s="330"/>
      <c r="F1775" s="330"/>
      <c r="G1775" s="330"/>
      <c r="H1775" s="330"/>
      <c r="I1775" s="330"/>
      <c r="J1775" s="330"/>
      <c r="K1775" s="331"/>
    </row>
    <row r="1776" spans="1:11" ht="15.75" customHeight="1">
      <c r="A1776" s="332" t="s">
        <v>3</v>
      </c>
      <c r="B1776" s="333"/>
      <c r="C1776" s="334">
        <f>'proje ve personel bilgileri'!$B$3</f>
        <v>0</v>
      </c>
      <c r="D1776" s="335"/>
      <c r="E1776" s="335"/>
      <c r="F1776" s="335"/>
      <c r="G1776" s="335"/>
      <c r="H1776" s="335"/>
      <c r="I1776" s="335"/>
      <c r="J1776" s="335"/>
      <c r="K1776" s="336"/>
    </row>
    <row r="1777" spans="1:11" ht="15" customHeight="1">
      <c r="A1777" s="313" t="s">
        <v>51</v>
      </c>
      <c r="B1777" s="313" t="s">
        <v>9</v>
      </c>
      <c r="C1777" s="313" t="s">
        <v>52</v>
      </c>
      <c r="D1777" s="321" t="s">
        <v>53</v>
      </c>
      <c r="E1777" s="314"/>
      <c r="F1777" s="315"/>
      <c r="G1777" s="313" t="s">
        <v>54</v>
      </c>
      <c r="H1777" s="316" t="s">
        <v>55</v>
      </c>
      <c r="I1777" s="316" t="s">
        <v>56</v>
      </c>
      <c r="J1777" s="316" t="s">
        <v>57</v>
      </c>
      <c r="K1777" s="310" t="s">
        <v>58</v>
      </c>
    </row>
    <row r="1778" spans="1:11" ht="15.75" customHeight="1">
      <c r="A1778" s="312"/>
      <c r="B1778" s="312"/>
      <c r="C1778" s="312"/>
      <c r="D1778" s="322"/>
      <c r="E1778" s="319" t="s">
        <v>59</v>
      </c>
      <c r="F1778" s="320"/>
      <c r="G1778" s="312"/>
      <c r="H1778" s="317"/>
      <c r="I1778" s="317"/>
      <c r="J1778" s="317"/>
      <c r="K1778" s="311"/>
    </row>
    <row r="1779" spans="1:11" ht="60.75" customHeight="1">
      <c r="A1779" s="312"/>
      <c r="B1779" s="312"/>
      <c r="C1779" s="312"/>
      <c r="D1779" s="322"/>
      <c r="E1779" s="5" t="s">
        <v>69</v>
      </c>
      <c r="F1779" s="5" t="s">
        <v>61</v>
      </c>
      <c r="G1779" s="312"/>
      <c r="H1779" s="317"/>
      <c r="I1779" s="318"/>
      <c r="J1779" s="318"/>
      <c r="K1779" s="312"/>
    </row>
    <row r="1780" spans="1:11" ht="15.75" customHeight="1">
      <c r="A1780" s="312"/>
      <c r="B1780" s="312"/>
      <c r="C1780" s="312"/>
      <c r="D1780" s="322"/>
      <c r="E1780" s="6" t="s">
        <v>62</v>
      </c>
      <c r="F1780" s="6" t="s">
        <v>62</v>
      </c>
      <c r="G1780" s="253" t="s">
        <v>62</v>
      </c>
      <c r="H1780" s="253" t="s">
        <v>62</v>
      </c>
      <c r="I1780" s="256" t="s">
        <v>62</v>
      </c>
      <c r="J1780" s="6" t="s">
        <v>62</v>
      </c>
      <c r="K1780" s="312"/>
    </row>
    <row r="1781" spans="1:11" ht="15.75" customHeight="1">
      <c r="A1781" s="1">
        <v>901</v>
      </c>
      <c r="B1781" s="90" t="str">
        <f>IF('proje ve personel bilgileri'!A915&lt;&gt;0,('proje ve personel bilgileri'!A915)," ")</f>
        <v> </v>
      </c>
      <c r="C1781" s="91"/>
      <c r="D1781" s="92"/>
      <c r="E1781" s="92"/>
      <c r="F1781" s="92"/>
      <c r="G1781" s="92"/>
      <c r="H1781" s="92"/>
      <c r="I1781" s="92"/>
      <c r="J1781" s="92"/>
      <c r="K1781" s="93">
        <f aca="true" t="shared" si="100" ref="K1781:K1798">IF(D1781&lt;&gt;0,SUM(D1781+E1781+F1781+G1781-H1781-I1781-J1781),0)</f>
        <v>0</v>
      </c>
    </row>
    <row r="1782" spans="1:11" ht="15.75" customHeight="1">
      <c r="A1782" s="2">
        <v>902</v>
      </c>
      <c r="B1782" s="90" t="str">
        <f>IF('proje ve personel bilgileri'!A916&lt;&gt;0,('proje ve personel bilgileri'!A916)," ")</f>
        <v> </v>
      </c>
      <c r="C1782" s="94"/>
      <c r="D1782" s="255"/>
      <c r="E1782" s="255"/>
      <c r="F1782" s="255"/>
      <c r="G1782" s="255"/>
      <c r="H1782" s="255"/>
      <c r="I1782" s="255"/>
      <c r="J1782" s="255"/>
      <c r="K1782" s="93">
        <f t="shared" si="100"/>
        <v>0</v>
      </c>
    </row>
    <row r="1783" spans="1:11" ht="15.75" customHeight="1">
      <c r="A1783" s="1">
        <v>903</v>
      </c>
      <c r="B1783" s="90" t="str">
        <f>IF('proje ve personel bilgileri'!A917&lt;&gt;0,('proje ve personel bilgileri'!A917)," ")</f>
        <v> </v>
      </c>
      <c r="C1783" s="94"/>
      <c r="D1783" s="255"/>
      <c r="E1783" s="255"/>
      <c r="F1783" s="255"/>
      <c r="G1783" s="255"/>
      <c r="H1783" s="255"/>
      <c r="I1783" s="255"/>
      <c r="J1783" s="255"/>
      <c r="K1783" s="93">
        <f t="shared" si="100"/>
        <v>0</v>
      </c>
    </row>
    <row r="1784" spans="1:11" ht="15.75" customHeight="1">
      <c r="A1784" s="2">
        <v>904</v>
      </c>
      <c r="B1784" s="90" t="str">
        <f>IF('proje ve personel bilgileri'!A918&lt;&gt;0,('proje ve personel bilgileri'!A918)," ")</f>
        <v> </v>
      </c>
      <c r="C1784" s="94"/>
      <c r="D1784" s="255"/>
      <c r="E1784" s="255"/>
      <c r="F1784" s="255"/>
      <c r="G1784" s="255"/>
      <c r="H1784" s="255"/>
      <c r="I1784" s="255"/>
      <c r="J1784" s="255"/>
      <c r="K1784" s="93">
        <f t="shared" si="100"/>
        <v>0</v>
      </c>
    </row>
    <row r="1785" spans="1:11" ht="15.75" customHeight="1">
      <c r="A1785" s="1">
        <v>905</v>
      </c>
      <c r="B1785" s="90" t="str">
        <f>IF('proje ve personel bilgileri'!A919&lt;&gt;0,('proje ve personel bilgileri'!A919)," ")</f>
        <v> </v>
      </c>
      <c r="C1785" s="94"/>
      <c r="D1785" s="255"/>
      <c r="E1785" s="255"/>
      <c r="F1785" s="255"/>
      <c r="G1785" s="255"/>
      <c r="H1785" s="255"/>
      <c r="I1785" s="255"/>
      <c r="J1785" s="255"/>
      <c r="K1785" s="93">
        <f t="shared" si="100"/>
        <v>0</v>
      </c>
    </row>
    <row r="1786" spans="1:11" ht="15.75" customHeight="1">
      <c r="A1786" s="2">
        <v>906</v>
      </c>
      <c r="B1786" s="90" t="str">
        <f>IF('proje ve personel bilgileri'!A920&lt;&gt;0,('proje ve personel bilgileri'!A920)," ")</f>
        <v> </v>
      </c>
      <c r="C1786" s="94"/>
      <c r="D1786" s="255"/>
      <c r="E1786" s="255"/>
      <c r="F1786" s="255"/>
      <c r="G1786" s="255"/>
      <c r="H1786" s="255"/>
      <c r="I1786" s="255"/>
      <c r="J1786" s="255"/>
      <c r="K1786" s="93">
        <f t="shared" si="100"/>
        <v>0</v>
      </c>
    </row>
    <row r="1787" spans="1:11" ht="15.75" customHeight="1">
      <c r="A1787" s="1">
        <v>907</v>
      </c>
      <c r="B1787" s="90" t="str">
        <f>IF('proje ve personel bilgileri'!A921&lt;&gt;0,('proje ve personel bilgileri'!A921)," ")</f>
        <v> </v>
      </c>
      <c r="C1787" s="94"/>
      <c r="D1787" s="255"/>
      <c r="E1787" s="255"/>
      <c r="F1787" s="255"/>
      <c r="G1787" s="255"/>
      <c r="H1787" s="255"/>
      <c r="I1787" s="255"/>
      <c r="J1787" s="255"/>
      <c r="K1787" s="93">
        <f t="shared" si="100"/>
        <v>0</v>
      </c>
    </row>
    <row r="1788" spans="1:11" ht="15.75" customHeight="1">
      <c r="A1788" s="2">
        <v>908</v>
      </c>
      <c r="B1788" s="90" t="str">
        <f>IF('proje ve personel bilgileri'!A922&lt;&gt;0,('proje ve personel bilgileri'!A922)," ")</f>
        <v> </v>
      </c>
      <c r="C1788" s="94"/>
      <c r="D1788" s="255"/>
      <c r="E1788" s="255"/>
      <c r="F1788" s="255"/>
      <c r="G1788" s="255"/>
      <c r="H1788" s="255"/>
      <c r="I1788" s="255"/>
      <c r="J1788" s="255"/>
      <c r="K1788" s="93">
        <f t="shared" si="100"/>
        <v>0</v>
      </c>
    </row>
    <row r="1789" spans="1:11" ht="15.75" customHeight="1">
      <c r="A1789" s="1">
        <v>909</v>
      </c>
      <c r="B1789" s="90" t="str">
        <f>IF('proje ve personel bilgileri'!A923&lt;&gt;0,('proje ve personel bilgileri'!A923)," ")</f>
        <v> </v>
      </c>
      <c r="C1789" s="94"/>
      <c r="D1789" s="255"/>
      <c r="E1789" s="255"/>
      <c r="F1789" s="255"/>
      <c r="G1789" s="255"/>
      <c r="H1789" s="255"/>
      <c r="I1789" s="255"/>
      <c r="J1789" s="255"/>
      <c r="K1789" s="93">
        <f t="shared" si="100"/>
        <v>0</v>
      </c>
    </row>
    <row r="1790" spans="1:11" ht="15.75" customHeight="1">
      <c r="A1790" s="2">
        <v>910</v>
      </c>
      <c r="B1790" s="90" t="str">
        <f>IF('proje ve personel bilgileri'!A924&lt;&gt;0,('proje ve personel bilgileri'!A924)," ")</f>
        <v> </v>
      </c>
      <c r="C1790" s="94"/>
      <c r="D1790" s="255"/>
      <c r="E1790" s="255"/>
      <c r="F1790" s="255"/>
      <c r="G1790" s="255"/>
      <c r="H1790" s="255"/>
      <c r="I1790" s="255"/>
      <c r="J1790" s="255"/>
      <c r="K1790" s="93">
        <f t="shared" si="100"/>
        <v>0</v>
      </c>
    </row>
    <row r="1791" spans="1:11" ht="15.75" customHeight="1">
      <c r="A1791" s="1">
        <v>911</v>
      </c>
      <c r="B1791" s="90" t="str">
        <f>IF('proje ve personel bilgileri'!A925&lt;&gt;0,('proje ve personel bilgileri'!A925)," ")</f>
        <v> </v>
      </c>
      <c r="C1791" s="94"/>
      <c r="D1791" s="255"/>
      <c r="E1791" s="255"/>
      <c r="F1791" s="255"/>
      <c r="G1791" s="255"/>
      <c r="H1791" s="255"/>
      <c r="I1791" s="255"/>
      <c r="J1791" s="255"/>
      <c r="K1791" s="93">
        <f t="shared" si="100"/>
        <v>0</v>
      </c>
    </row>
    <row r="1792" spans="1:11" ht="15.75" customHeight="1">
      <c r="A1792" s="2">
        <v>912</v>
      </c>
      <c r="B1792" s="90" t="str">
        <f>IF('proje ve personel bilgileri'!A926&lt;&gt;0,('proje ve personel bilgileri'!A926)," ")</f>
        <v> </v>
      </c>
      <c r="C1792" s="94"/>
      <c r="D1792" s="255"/>
      <c r="E1792" s="255"/>
      <c r="F1792" s="255"/>
      <c r="G1792" s="255"/>
      <c r="H1792" s="255"/>
      <c r="I1792" s="255"/>
      <c r="J1792" s="255"/>
      <c r="K1792" s="93">
        <f t="shared" si="100"/>
        <v>0</v>
      </c>
    </row>
    <row r="1793" spans="1:11" ht="15.75" customHeight="1">
      <c r="A1793" s="1">
        <v>913</v>
      </c>
      <c r="B1793" s="90" t="str">
        <f>IF('proje ve personel bilgileri'!A927&lt;&gt;0,('proje ve personel bilgileri'!A927)," ")</f>
        <v> </v>
      </c>
      <c r="C1793" s="94"/>
      <c r="D1793" s="255"/>
      <c r="E1793" s="255"/>
      <c r="F1793" s="255"/>
      <c r="G1793" s="255"/>
      <c r="H1793" s="255"/>
      <c r="I1793" s="255"/>
      <c r="J1793" s="255"/>
      <c r="K1793" s="93">
        <f t="shared" si="100"/>
        <v>0</v>
      </c>
    </row>
    <row r="1794" spans="1:11" ht="15.75" customHeight="1">
      <c r="A1794" s="2">
        <v>914</v>
      </c>
      <c r="B1794" s="90" t="str">
        <f>IF('proje ve personel bilgileri'!A928&lt;&gt;0,('proje ve personel bilgileri'!A928)," ")</f>
        <v> </v>
      </c>
      <c r="C1794" s="94"/>
      <c r="D1794" s="255"/>
      <c r="E1794" s="255"/>
      <c r="F1794" s="255"/>
      <c r="G1794" s="255"/>
      <c r="H1794" s="255"/>
      <c r="I1794" s="255"/>
      <c r="J1794" s="255"/>
      <c r="K1794" s="93">
        <f t="shared" si="100"/>
        <v>0</v>
      </c>
    </row>
    <row r="1795" spans="1:11" ht="15.75" customHeight="1">
      <c r="A1795" s="1">
        <v>915</v>
      </c>
      <c r="B1795" s="90" t="str">
        <f>IF('proje ve personel bilgileri'!A929&lt;&gt;0,('proje ve personel bilgileri'!A929)," ")</f>
        <v> </v>
      </c>
      <c r="C1795" s="94"/>
      <c r="D1795" s="255"/>
      <c r="E1795" s="255"/>
      <c r="F1795" s="255"/>
      <c r="G1795" s="255"/>
      <c r="H1795" s="255"/>
      <c r="I1795" s="255"/>
      <c r="J1795" s="255"/>
      <c r="K1795" s="93">
        <f t="shared" si="100"/>
        <v>0</v>
      </c>
    </row>
    <row r="1796" spans="1:11" ht="15.75" customHeight="1">
      <c r="A1796" s="2">
        <v>916</v>
      </c>
      <c r="B1796" s="90" t="str">
        <f>IF('proje ve personel bilgileri'!A930&lt;&gt;0,('proje ve personel bilgileri'!A930)," ")</f>
        <v> </v>
      </c>
      <c r="C1796" s="94"/>
      <c r="D1796" s="255"/>
      <c r="E1796" s="255"/>
      <c r="F1796" s="255"/>
      <c r="G1796" s="255"/>
      <c r="H1796" s="255"/>
      <c r="I1796" s="255"/>
      <c r="J1796" s="255"/>
      <c r="K1796" s="93">
        <f t="shared" si="100"/>
        <v>0</v>
      </c>
    </row>
    <row r="1797" spans="1:11" ht="15.75" customHeight="1">
      <c r="A1797" s="1">
        <v>917</v>
      </c>
      <c r="B1797" s="90" t="str">
        <f>IF('proje ve personel bilgileri'!A931&lt;&gt;0,('proje ve personel bilgileri'!A931)," ")</f>
        <v> </v>
      </c>
      <c r="C1797" s="94"/>
      <c r="D1797" s="255"/>
      <c r="E1797" s="255"/>
      <c r="F1797" s="255"/>
      <c r="G1797" s="255"/>
      <c r="H1797" s="255"/>
      <c r="I1797" s="255"/>
      <c r="J1797" s="255"/>
      <c r="K1797" s="93">
        <f t="shared" si="100"/>
        <v>0</v>
      </c>
    </row>
    <row r="1798" spans="1:11" ht="15" customHeight="1">
      <c r="A1798" s="2">
        <v>918</v>
      </c>
      <c r="B1798" s="90" t="str">
        <f>IF('proje ve personel bilgileri'!A932&lt;&gt;0,('proje ve personel bilgileri'!A932)," ")</f>
        <v> </v>
      </c>
      <c r="C1798" s="94"/>
      <c r="D1798" s="255"/>
      <c r="E1798" s="255"/>
      <c r="F1798" s="255"/>
      <c r="G1798" s="255"/>
      <c r="H1798" s="255"/>
      <c r="I1798" s="255"/>
      <c r="J1798" s="255"/>
      <c r="K1798" s="93">
        <f t="shared" si="100"/>
        <v>0</v>
      </c>
    </row>
    <row r="1799" spans="1:11" ht="15.75" customHeight="1">
      <c r="A1799" s="325" t="s">
        <v>63</v>
      </c>
      <c r="B1799" s="326"/>
      <c r="C1799" s="7" t="str">
        <f aca="true" t="shared" si="101" ref="C1799:J1799">IF($K$28&lt;&gt;0,SUM(C1781:C1798)," ")</f>
        <v> </v>
      </c>
      <c r="D1799" s="8" t="str">
        <f t="shared" si="101"/>
        <v> </v>
      </c>
      <c r="E1799" s="8" t="str">
        <f t="shared" si="101"/>
        <v> </v>
      </c>
      <c r="F1799" s="8" t="str">
        <f t="shared" si="101"/>
        <v> </v>
      </c>
      <c r="G1799" s="8" t="str">
        <f t="shared" si="101"/>
        <v> </v>
      </c>
      <c r="H1799" s="8" t="str">
        <f t="shared" si="101"/>
        <v> </v>
      </c>
      <c r="I1799" s="8" t="str">
        <f t="shared" si="101"/>
        <v> </v>
      </c>
      <c r="J1799" s="8" t="str">
        <f t="shared" si="101"/>
        <v> </v>
      </c>
      <c r="K1799" s="9">
        <f>SUM(K1781:K1798)+K1763</f>
        <v>0</v>
      </c>
    </row>
    <row r="1800" ht="15" customHeight="1">
      <c r="A1800" s="259"/>
    </row>
    <row r="1801" spans="1:11" ht="15" customHeight="1">
      <c r="A1801" s="323" t="s">
        <v>64</v>
      </c>
      <c r="B1801" s="323"/>
      <c r="C1801" s="323"/>
      <c r="D1801" s="323"/>
      <c r="E1801" s="323"/>
      <c r="F1801" s="323"/>
      <c r="G1801" s="323"/>
      <c r="H1801" s="323"/>
      <c r="I1801" s="323"/>
      <c r="J1801" s="323"/>
      <c r="K1801" s="323"/>
    </row>
    <row r="1802" ht="15" customHeight="1">
      <c r="A1802" s="49"/>
    </row>
    <row r="1803" ht="15" customHeight="1">
      <c r="A1803" s="257" t="s">
        <v>65</v>
      </c>
    </row>
    <row r="1804" spans="3:5" ht="15" customHeight="1">
      <c r="C1804" s="257" t="s">
        <v>66</v>
      </c>
      <c r="E1804" s="257" t="s">
        <v>67</v>
      </c>
    </row>
    <row r="1808" spans="1:11" ht="15.75" customHeight="1">
      <c r="A1808" s="324" t="s">
        <v>49</v>
      </c>
      <c r="B1808" s="324"/>
      <c r="C1808" s="324"/>
      <c r="D1808" s="324"/>
      <c r="E1808" s="324"/>
      <c r="F1808" s="324"/>
      <c r="G1808" s="324"/>
      <c r="H1808" s="324"/>
      <c r="I1808" s="324"/>
      <c r="J1808" s="324"/>
      <c r="K1808" s="324"/>
    </row>
    <row r="1809" spans="1:11" ht="15" customHeight="1">
      <c r="A1809" s="66"/>
      <c r="B1809" s="66"/>
      <c r="C1809" s="66"/>
      <c r="D1809" s="66"/>
      <c r="E1809" s="66"/>
      <c r="F1809" s="73" t="e">
        <f>'proje ve personel bilgileri'!#REF!</f>
        <v>#REF!</v>
      </c>
      <c r="G1809" s="68" t="e">
        <f>IF('proje ve personel bilgileri'!#REF!=1,"/ Haziran ayına aittir.",(IF('proje ve personel bilgileri'!#REF!=2,"/ Aralık ayına aittir.",0)))</f>
        <v>#REF!</v>
      </c>
      <c r="H1809" s="66"/>
      <c r="I1809" s="66"/>
      <c r="J1809" s="66"/>
      <c r="K1809" s="66"/>
    </row>
    <row r="1810" ht="18.75" customHeight="1">
      <c r="K1810" s="4" t="s">
        <v>50</v>
      </c>
    </row>
    <row r="1811" spans="1:11" ht="15.75" customHeight="1">
      <c r="A1811" s="327" t="s">
        <v>2</v>
      </c>
      <c r="B1811" s="328"/>
      <c r="C1811" s="329">
        <f>'proje ve personel bilgileri'!$B$2</f>
        <v>0</v>
      </c>
      <c r="D1811" s="330"/>
      <c r="E1811" s="330"/>
      <c r="F1811" s="330"/>
      <c r="G1811" s="330"/>
      <c r="H1811" s="330"/>
      <c r="I1811" s="330"/>
      <c r="J1811" s="330"/>
      <c r="K1811" s="331"/>
    </row>
    <row r="1812" spans="1:11" ht="15.75" customHeight="1">
      <c r="A1812" s="332" t="s">
        <v>3</v>
      </c>
      <c r="B1812" s="333"/>
      <c r="C1812" s="334">
        <f>'proje ve personel bilgileri'!$B$3</f>
        <v>0</v>
      </c>
      <c r="D1812" s="335"/>
      <c r="E1812" s="335"/>
      <c r="F1812" s="335"/>
      <c r="G1812" s="335"/>
      <c r="H1812" s="335"/>
      <c r="I1812" s="335"/>
      <c r="J1812" s="335"/>
      <c r="K1812" s="336"/>
    </row>
    <row r="1813" spans="1:11" ht="15" customHeight="1">
      <c r="A1813" s="313" t="s">
        <v>51</v>
      </c>
      <c r="B1813" s="313" t="s">
        <v>9</v>
      </c>
      <c r="C1813" s="313" t="s">
        <v>52</v>
      </c>
      <c r="D1813" s="321" t="s">
        <v>53</v>
      </c>
      <c r="E1813" s="314"/>
      <c r="F1813" s="315"/>
      <c r="G1813" s="313" t="s">
        <v>54</v>
      </c>
      <c r="H1813" s="316" t="s">
        <v>55</v>
      </c>
      <c r="I1813" s="316" t="s">
        <v>56</v>
      </c>
      <c r="J1813" s="316" t="s">
        <v>57</v>
      </c>
      <c r="K1813" s="310" t="s">
        <v>58</v>
      </c>
    </row>
    <row r="1814" spans="1:11" ht="15.75" customHeight="1">
      <c r="A1814" s="312"/>
      <c r="B1814" s="312"/>
      <c r="C1814" s="312"/>
      <c r="D1814" s="322"/>
      <c r="E1814" s="319" t="s">
        <v>59</v>
      </c>
      <c r="F1814" s="320"/>
      <c r="G1814" s="312"/>
      <c r="H1814" s="317"/>
      <c r="I1814" s="317"/>
      <c r="J1814" s="317"/>
      <c r="K1814" s="311"/>
    </row>
    <row r="1815" spans="1:11" ht="60.75" customHeight="1">
      <c r="A1815" s="312"/>
      <c r="B1815" s="312"/>
      <c r="C1815" s="312"/>
      <c r="D1815" s="322"/>
      <c r="E1815" s="5" t="s">
        <v>69</v>
      </c>
      <c r="F1815" s="5" t="s">
        <v>61</v>
      </c>
      <c r="G1815" s="312"/>
      <c r="H1815" s="317"/>
      <c r="I1815" s="318"/>
      <c r="J1815" s="318"/>
      <c r="K1815" s="312"/>
    </row>
    <row r="1816" spans="1:11" ht="15.75" customHeight="1">
      <c r="A1816" s="312"/>
      <c r="B1816" s="312"/>
      <c r="C1816" s="312"/>
      <c r="D1816" s="322"/>
      <c r="E1816" s="6" t="s">
        <v>62</v>
      </c>
      <c r="F1816" s="6" t="s">
        <v>62</v>
      </c>
      <c r="G1816" s="253" t="s">
        <v>62</v>
      </c>
      <c r="H1816" s="253" t="s">
        <v>62</v>
      </c>
      <c r="I1816" s="256" t="s">
        <v>62</v>
      </c>
      <c r="J1816" s="6" t="s">
        <v>62</v>
      </c>
      <c r="K1816" s="312"/>
    </row>
    <row r="1817" spans="1:11" ht="15.75" customHeight="1">
      <c r="A1817" s="1">
        <v>919</v>
      </c>
      <c r="B1817" s="90" t="str">
        <f>IF('proje ve personel bilgileri'!A933&lt;&gt;0,('proje ve personel bilgileri'!A933)," ")</f>
        <v> </v>
      </c>
      <c r="C1817" s="91"/>
      <c r="D1817" s="92"/>
      <c r="E1817" s="92"/>
      <c r="F1817" s="92"/>
      <c r="G1817" s="92"/>
      <c r="H1817" s="92"/>
      <c r="I1817" s="92"/>
      <c r="J1817" s="92"/>
      <c r="K1817" s="93">
        <f aca="true" t="shared" si="102" ref="K1817:K1834">IF(D1817&lt;&gt;0,SUM(D1817+E1817+F1817+G1817-H1817-I1817-J1817),0)</f>
        <v>0</v>
      </c>
    </row>
    <row r="1818" spans="1:11" ht="15.75" customHeight="1">
      <c r="A1818" s="2">
        <v>920</v>
      </c>
      <c r="B1818" s="90" t="str">
        <f>IF('proje ve personel bilgileri'!A934&lt;&gt;0,('proje ve personel bilgileri'!A934)," ")</f>
        <v> </v>
      </c>
      <c r="C1818" s="94"/>
      <c r="D1818" s="255"/>
      <c r="E1818" s="255"/>
      <c r="F1818" s="255"/>
      <c r="G1818" s="255"/>
      <c r="H1818" s="255"/>
      <c r="I1818" s="255"/>
      <c r="J1818" s="255"/>
      <c r="K1818" s="93">
        <f t="shared" si="102"/>
        <v>0</v>
      </c>
    </row>
    <row r="1819" spans="1:11" ht="15.75" customHeight="1">
      <c r="A1819" s="1">
        <v>921</v>
      </c>
      <c r="B1819" s="90" t="str">
        <f>IF('proje ve personel bilgileri'!A935&lt;&gt;0,('proje ve personel bilgileri'!A935)," ")</f>
        <v> </v>
      </c>
      <c r="C1819" s="94"/>
      <c r="D1819" s="255"/>
      <c r="E1819" s="255"/>
      <c r="F1819" s="255"/>
      <c r="G1819" s="255"/>
      <c r="H1819" s="255"/>
      <c r="I1819" s="255"/>
      <c r="J1819" s="255"/>
      <c r="K1819" s="93">
        <f t="shared" si="102"/>
        <v>0</v>
      </c>
    </row>
    <row r="1820" spans="1:11" ht="15.75" customHeight="1">
      <c r="A1820" s="2">
        <v>922</v>
      </c>
      <c r="B1820" s="90" t="str">
        <f>IF('proje ve personel bilgileri'!A936&lt;&gt;0,('proje ve personel bilgileri'!A936)," ")</f>
        <v> </v>
      </c>
      <c r="C1820" s="94"/>
      <c r="D1820" s="255"/>
      <c r="E1820" s="255"/>
      <c r="F1820" s="255"/>
      <c r="G1820" s="255"/>
      <c r="H1820" s="255"/>
      <c r="I1820" s="255"/>
      <c r="J1820" s="255"/>
      <c r="K1820" s="93">
        <f t="shared" si="102"/>
        <v>0</v>
      </c>
    </row>
    <row r="1821" spans="1:11" ht="15.75" customHeight="1">
      <c r="A1821" s="1">
        <v>923</v>
      </c>
      <c r="B1821" s="90" t="str">
        <f>IF('proje ve personel bilgileri'!A937&lt;&gt;0,('proje ve personel bilgileri'!A937)," ")</f>
        <v> </v>
      </c>
      <c r="C1821" s="94"/>
      <c r="D1821" s="255"/>
      <c r="E1821" s="255"/>
      <c r="F1821" s="255"/>
      <c r="G1821" s="255"/>
      <c r="H1821" s="255"/>
      <c r="I1821" s="255"/>
      <c r="J1821" s="255"/>
      <c r="K1821" s="93">
        <f t="shared" si="102"/>
        <v>0</v>
      </c>
    </row>
    <row r="1822" spans="1:11" ht="15.75" customHeight="1">
      <c r="A1822" s="2">
        <v>924</v>
      </c>
      <c r="B1822" s="90" t="str">
        <f>IF('proje ve personel bilgileri'!A938&lt;&gt;0,('proje ve personel bilgileri'!A938)," ")</f>
        <v> </v>
      </c>
      <c r="C1822" s="94"/>
      <c r="D1822" s="255"/>
      <c r="E1822" s="255"/>
      <c r="F1822" s="255"/>
      <c r="G1822" s="255"/>
      <c r="H1822" s="255"/>
      <c r="I1822" s="255"/>
      <c r="J1822" s="255"/>
      <c r="K1822" s="93">
        <f t="shared" si="102"/>
        <v>0</v>
      </c>
    </row>
    <row r="1823" spans="1:11" ht="15.75" customHeight="1">
      <c r="A1823" s="1">
        <v>925</v>
      </c>
      <c r="B1823" s="90" t="str">
        <f>IF('proje ve personel bilgileri'!A939&lt;&gt;0,('proje ve personel bilgileri'!A939)," ")</f>
        <v> </v>
      </c>
      <c r="C1823" s="94"/>
      <c r="D1823" s="255"/>
      <c r="E1823" s="255"/>
      <c r="F1823" s="255"/>
      <c r="G1823" s="255"/>
      <c r="H1823" s="255"/>
      <c r="I1823" s="255"/>
      <c r="J1823" s="255"/>
      <c r="K1823" s="93">
        <f t="shared" si="102"/>
        <v>0</v>
      </c>
    </row>
    <row r="1824" spans="1:11" ht="15.75" customHeight="1">
      <c r="A1824" s="2">
        <v>926</v>
      </c>
      <c r="B1824" s="90" t="str">
        <f>IF('proje ve personel bilgileri'!A940&lt;&gt;0,('proje ve personel bilgileri'!A940)," ")</f>
        <v> </v>
      </c>
      <c r="C1824" s="94"/>
      <c r="D1824" s="255"/>
      <c r="E1824" s="255"/>
      <c r="F1824" s="255"/>
      <c r="G1824" s="255"/>
      <c r="H1824" s="255"/>
      <c r="I1824" s="255"/>
      <c r="J1824" s="255"/>
      <c r="K1824" s="93">
        <f t="shared" si="102"/>
        <v>0</v>
      </c>
    </row>
    <row r="1825" spans="1:11" ht="15.75" customHeight="1">
      <c r="A1825" s="1">
        <v>927</v>
      </c>
      <c r="B1825" s="90" t="str">
        <f>IF('proje ve personel bilgileri'!A941&lt;&gt;0,('proje ve personel bilgileri'!A941)," ")</f>
        <v> </v>
      </c>
      <c r="C1825" s="94"/>
      <c r="D1825" s="255"/>
      <c r="E1825" s="255"/>
      <c r="F1825" s="255"/>
      <c r="G1825" s="255"/>
      <c r="H1825" s="255"/>
      <c r="I1825" s="255"/>
      <c r="J1825" s="255"/>
      <c r="K1825" s="93">
        <f t="shared" si="102"/>
        <v>0</v>
      </c>
    </row>
    <row r="1826" spans="1:11" ht="15.75" customHeight="1">
      <c r="A1826" s="2">
        <v>928</v>
      </c>
      <c r="B1826" s="90" t="str">
        <f>IF('proje ve personel bilgileri'!A942&lt;&gt;0,('proje ve personel bilgileri'!A942)," ")</f>
        <v> </v>
      </c>
      <c r="C1826" s="94"/>
      <c r="D1826" s="255"/>
      <c r="E1826" s="255"/>
      <c r="F1826" s="255"/>
      <c r="G1826" s="255"/>
      <c r="H1826" s="255"/>
      <c r="I1826" s="255"/>
      <c r="J1826" s="255"/>
      <c r="K1826" s="93">
        <f t="shared" si="102"/>
        <v>0</v>
      </c>
    </row>
    <row r="1827" spans="1:11" ht="15.75" customHeight="1">
      <c r="A1827" s="1">
        <v>929</v>
      </c>
      <c r="B1827" s="90" t="str">
        <f>IF('proje ve personel bilgileri'!A943&lt;&gt;0,('proje ve personel bilgileri'!A943)," ")</f>
        <v> </v>
      </c>
      <c r="C1827" s="94"/>
      <c r="D1827" s="255"/>
      <c r="E1827" s="255"/>
      <c r="F1827" s="255"/>
      <c r="G1827" s="255"/>
      <c r="H1827" s="255"/>
      <c r="I1827" s="255"/>
      <c r="J1827" s="255"/>
      <c r="K1827" s="93">
        <f t="shared" si="102"/>
        <v>0</v>
      </c>
    </row>
    <row r="1828" spans="1:11" ht="15.75" customHeight="1">
      <c r="A1828" s="2">
        <v>930</v>
      </c>
      <c r="B1828" s="90" t="str">
        <f>IF('proje ve personel bilgileri'!A944&lt;&gt;0,('proje ve personel bilgileri'!A944)," ")</f>
        <v> </v>
      </c>
      <c r="C1828" s="94"/>
      <c r="D1828" s="255"/>
      <c r="E1828" s="255"/>
      <c r="F1828" s="255"/>
      <c r="G1828" s="255"/>
      <c r="H1828" s="255"/>
      <c r="I1828" s="255"/>
      <c r="J1828" s="255"/>
      <c r="K1828" s="93">
        <f t="shared" si="102"/>
        <v>0</v>
      </c>
    </row>
    <row r="1829" spans="1:11" ht="15.75" customHeight="1">
      <c r="A1829" s="1">
        <v>931</v>
      </c>
      <c r="B1829" s="90" t="str">
        <f>IF('proje ve personel bilgileri'!A945&lt;&gt;0,('proje ve personel bilgileri'!A945)," ")</f>
        <v> </v>
      </c>
      <c r="C1829" s="94"/>
      <c r="D1829" s="255"/>
      <c r="E1829" s="255"/>
      <c r="F1829" s="255"/>
      <c r="G1829" s="255"/>
      <c r="H1829" s="255"/>
      <c r="I1829" s="255"/>
      <c r="J1829" s="255"/>
      <c r="K1829" s="93">
        <f t="shared" si="102"/>
        <v>0</v>
      </c>
    </row>
    <row r="1830" spans="1:11" ht="15.75" customHeight="1">
      <c r="A1830" s="2">
        <v>932</v>
      </c>
      <c r="B1830" s="90" t="str">
        <f>IF('proje ve personel bilgileri'!A946&lt;&gt;0,('proje ve personel bilgileri'!A946)," ")</f>
        <v> </v>
      </c>
      <c r="C1830" s="94"/>
      <c r="D1830" s="255"/>
      <c r="E1830" s="255"/>
      <c r="F1830" s="255"/>
      <c r="G1830" s="255"/>
      <c r="H1830" s="255"/>
      <c r="I1830" s="255"/>
      <c r="J1830" s="255"/>
      <c r="K1830" s="93">
        <f t="shared" si="102"/>
        <v>0</v>
      </c>
    </row>
    <row r="1831" spans="1:11" ht="15.75" customHeight="1">
      <c r="A1831" s="1">
        <v>933</v>
      </c>
      <c r="B1831" s="90" t="str">
        <f>IF('proje ve personel bilgileri'!A947&lt;&gt;0,('proje ve personel bilgileri'!A947)," ")</f>
        <v> </v>
      </c>
      <c r="C1831" s="94"/>
      <c r="D1831" s="255"/>
      <c r="E1831" s="255"/>
      <c r="F1831" s="255"/>
      <c r="G1831" s="255"/>
      <c r="H1831" s="255"/>
      <c r="I1831" s="255"/>
      <c r="J1831" s="255"/>
      <c r="K1831" s="93">
        <f t="shared" si="102"/>
        <v>0</v>
      </c>
    </row>
    <row r="1832" spans="1:11" ht="15.75" customHeight="1">
      <c r="A1832" s="2">
        <v>934</v>
      </c>
      <c r="B1832" s="90" t="str">
        <f>IF('proje ve personel bilgileri'!A948&lt;&gt;0,('proje ve personel bilgileri'!A948)," ")</f>
        <v> </v>
      </c>
      <c r="C1832" s="94"/>
      <c r="D1832" s="255"/>
      <c r="E1832" s="255"/>
      <c r="F1832" s="255"/>
      <c r="G1832" s="255"/>
      <c r="H1832" s="255"/>
      <c r="I1832" s="255"/>
      <c r="J1832" s="255"/>
      <c r="K1832" s="93">
        <f t="shared" si="102"/>
        <v>0</v>
      </c>
    </row>
    <row r="1833" spans="1:11" ht="15.75" customHeight="1">
      <c r="A1833" s="1">
        <v>935</v>
      </c>
      <c r="B1833" s="90" t="str">
        <f>IF('proje ve personel bilgileri'!A949&lt;&gt;0,('proje ve personel bilgileri'!A949)," ")</f>
        <v> </v>
      </c>
      <c r="C1833" s="94"/>
      <c r="D1833" s="255"/>
      <c r="E1833" s="255"/>
      <c r="F1833" s="255"/>
      <c r="G1833" s="255"/>
      <c r="H1833" s="255"/>
      <c r="I1833" s="255"/>
      <c r="J1833" s="255"/>
      <c r="K1833" s="93">
        <f t="shared" si="102"/>
        <v>0</v>
      </c>
    </row>
    <row r="1834" spans="1:11" ht="15" customHeight="1">
      <c r="A1834" s="2">
        <v>936</v>
      </c>
      <c r="B1834" s="90" t="str">
        <f>IF('proje ve personel bilgileri'!A950&lt;&gt;0,('proje ve personel bilgileri'!A950)," ")</f>
        <v> </v>
      </c>
      <c r="C1834" s="94"/>
      <c r="D1834" s="255"/>
      <c r="E1834" s="255"/>
      <c r="F1834" s="255"/>
      <c r="G1834" s="255"/>
      <c r="H1834" s="255"/>
      <c r="I1834" s="255"/>
      <c r="J1834" s="255"/>
      <c r="K1834" s="93">
        <f t="shared" si="102"/>
        <v>0</v>
      </c>
    </row>
    <row r="1835" spans="1:11" ht="15.75" customHeight="1">
      <c r="A1835" s="325" t="s">
        <v>63</v>
      </c>
      <c r="B1835" s="326"/>
      <c r="C1835" s="7" t="str">
        <f aca="true" t="shared" si="103" ref="C1835:J1835">IF($K$28&lt;&gt;0,SUM(C1817:C1834)," ")</f>
        <v> </v>
      </c>
      <c r="D1835" s="8" t="str">
        <f t="shared" si="103"/>
        <v> </v>
      </c>
      <c r="E1835" s="8" t="str">
        <f t="shared" si="103"/>
        <v> </v>
      </c>
      <c r="F1835" s="8" t="str">
        <f t="shared" si="103"/>
        <v> </v>
      </c>
      <c r="G1835" s="8" t="str">
        <f t="shared" si="103"/>
        <v> </v>
      </c>
      <c r="H1835" s="8" t="str">
        <f t="shared" si="103"/>
        <v> </v>
      </c>
      <c r="I1835" s="8" t="str">
        <f t="shared" si="103"/>
        <v> </v>
      </c>
      <c r="J1835" s="8" t="str">
        <f t="shared" si="103"/>
        <v> </v>
      </c>
      <c r="K1835" s="9">
        <f>SUM(K1817:K1834)+K1799</f>
        <v>0</v>
      </c>
    </row>
    <row r="1836" ht="15" customHeight="1">
      <c r="A1836" s="259"/>
    </row>
    <row r="1837" spans="1:11" ht="15" customHeight="1">
      <c r="A1837" s="323" t="s">
        <v>64</v>
      </c>
      <c r="B1837" s="323"/>
      <c r="C1837" s="323"/>
      <c r="D1837" s="323"/>
      <c r="E1837" s="323"/>
      <c r="F1837" s="323"/>
      <c r="G1837" s="323"/>
      <c r="H1837" s="323"/>
      <c r="I1837" s="323"/>
      <c r="J1837" s="323"/>
      <c r="K1837" s="323"/>
    </row>
    <row r="1838" ht="15" customHeight="1">
      <c r="A1838" s="49"/>
    </row>
    <row r="1839" ht="15" customHeight="1">
      <c r="A1839" s="257" t="s">
        <v>65</v>
      </c>
    </row>
    <row r="1840" spans="3:5" ht="15" customHeight="1">
      <c r="C1840" s="257" t="s">
        <v>66</v>
      </c>
      <c r="E1840" s="257" t="s">
        <v>67</v>
      </c>
    </row>
    <row r="1844" spans="1:11" ht="15.75" customHeight="1">
      <c r="A1844" s="324" t="s">
        <v>49</v>
      </c>
      <c r="B1844" s="324"/>
      <c r="C1844" s="324"/>
      <c r="D1844" s="324"/>
      <c r="E1844" s="324"/>
      <c r="F1844" s="324"/>
      <c r="G1844" s="324"/>
      <c r="H1844" s="324"/>
      <c r="I1844" s="324"/>
      <c r="J1844" s="324"/>
      <c r="K1844" s="324"/>
    </row>
    <row r="1845" spans="1:11" ht="15" customHeight="1">
      <c r="A1845" s="66"/>
      <c r="B1845" s="66"/>
      <c r="C1845" s="66"/>
      <c r="D1845" s="66"/>
      <c r="E1845" s="66"/>
      <c r="F1845" s="73" t="e">
        <f>'proje ve personel bilgileri'!#REF!</f>
        <v>#REF!</v>
      </c>
      <c r="G1845" s="68" t="e">
        <f>IF('proje ve personel bilgileri'!#REF!=1,"/ Haziran ayına aittir.",(IF('proje ve personel bilgileri'!#REF!=2,"/ Aralık ayına aittir.",0)))</f>
        <v>#REF!</v>
      </c>
      <c r="H1845" s="66"/>
      <c r="I1845" s="66"/>
      <c r="J1845" s="66"/>
      <c r="K1845" s="66"/>
    </row>
    <row r="1846" ht="18.75" customHeight="1">
      <c r="K1846" s="4" t="s">
        <v>50</v>
      </c>
    </row>
    <row r="1847" spans="1:11" ht="15.75" customHeight="1">
      <c r="A1847" s="327" t="s">
        <v>2</v>
      </c>
      <c r="B1847" s="328"/>
      <c r="C1847" s="329">
        <f>'proje ve personel bilgileri'!$B$2</f>
        <v>0</v>
      </c>
      <c r="D1847" s="330"/>
      <c r="E1847" s="330"/>
      <c r="F1847" s="330"/>
      <c r="G1847" s="330"/>
      <c r="H1847" s="330"/>
      <c r="I1847" s="330"/>
      <c r="J1847" s="330"/>
      <c r="K1847" s="331"/>
    </row>
    <row r="1848" spans="1:11" ht="15.75" customHeight="1">
      <c r="A1848" s="332" t="s">
        <v>3</v>
      </c>
      <c r="B1848" s="333"/>
      <c r="C1848" s="334">
        <f>'proje ve personel bilgileri'!$B$3</f>
        <v>0</v>
      </c>
      <c r="D1848" s="335"/>
      <c r="E1848" s="335"/>
      <c r="F1848" s="335"/>
      <c r="G1848" s="335"/>
      <c r="H1848" s="335"/>
      <c r="I1848" s="335"/>
      <c r="J1848" s="335"/>
      <c r="K1848" s="336"/>
    </row>
    <row r="1849" spans="1:11" ht="15" customHeight="1">
      <c r="A1849" s="313" t="s">
        <v>51</v>
      </c>
      <c r="B1849" s="313" t="s">
        <v>9</v>
      </c>
      <c r="C1849" s="313" t="s">
        <v>52</v>
      </c>
      <c r="D1849" s="321" t="s">
        <v>53</v>
      </c>
      <c r="E1849" s="314"/>
      <c r="F1849" s="315"/>
      <c r="G1849" s="313" t="s">
        <v>54</v>
      </c>
      <c r="H1849" s="316" t="s">
        <v>55</v>
      </c>
      <c r="I1849" s="316" t="s">
        <v>56</v>
      </c>
      <c r="J1849" s="316" t="s">
        <v>57</v>
      </c>
      <c r="K1849" s="310" t="s">
        <v>58</v>
      </c>
    </row>
    <row r="1850" spans="1:11" ht="15.75" customHeight="1">
      <c r="A1850" s="312"/>
      <c r="B1850" s="312"/>
      <c r="C1850" s="312"/>
      <c r="D1850" s="322"/>
      <c r="E1850" s="319" t="s">
        <v>59</v>
      </c>
      <c r="F1850" s="320"/>
      <c r="G1850" s="312"/>
      <c r="H1850" s="317"/>
      <c r="I1850" s="317"/>
      <c r="J1850" s="317"/>
      <c r="K1850" s="311"/>
    </row>
    <row r="1851" spans="1:11" ht="60.75" customHeight="1">
      <c r="A1851" s="312"/>
      <c r="B1851" s="312"/>
      <c r="C1851" s="312"/>
      <c r="D1851" s="322"/>
      <c r="E1851" s="5" t="s">
        <v>69</v>
      </c>
      <c r="F1851" s="5" t="s">
        <v>61</v>
      </c>
      <c r="G1851" s="312"/>
      <c r="H1851" s="317"/>
      <c r="I1851" s="318"/>
      <c r="J1851" s="318"/>
      <c r="K1851" s="312"/>
    </row>
    <row r="1852" spans="1:11" ht="15.75" customHeight="1">
      <c r="A1852" s="312"/>
      <c r="B1852" s="312"/>
      <c r="C1852" s="312"/>
      <c r="D1852" s="322"/>
      <c r="E1852" s="6" t="s">
        <v>62</v>
      </c>
      <c r="F1852" s="6" t="s">
        <v>62</v>
      </c>
      <c r="G1852" s="253" t="s">
        <v>62</v>
      </c>
      <c r="H1852" s="253" t="s">
        <v>62</v>
      </c>
      <c r="I1852" s="256" t="s">
        <v>62</v>
      </c>
      <c r="J1852" s="6" t="s">
        <v>62</v>
      </c>
      <c r="K1852" s="312"/>
    </row>
    <row r="1853" spans="1:11" ht="15.75" customHeight="1">
      <c r="A1853" s="1">
        <v>937</v>
      </c>
      <c r="B1853" s="90" t="str">
        <f>IF('proje ve personel bilgileri'!A951&lt;&gt;0,('proje ve personel bilgileri'!A951)," ")</f>
        <v> </v>
      </c>
      <c r="C1853" s="91"/>
      <c r="D1853" s="92"/>
      <c r="E1853" s="92"/>
      <c r="F1853" s="92"/>
      <c r="G1853" s="92"/>
      <c r="H1853" s="92"/>
      <c r="I1853" s="92"/>
      <c r="J1853" s="92"/>
      <c r="K1853" s="93">
        <f aca="true" t="shared" si="104" ref="K1853:K1870">IF(D1853&lt;&gt;0,SUM(D1853+E1853+F1853+G1853-H1853-I1853-J1853),0)</f>
        <v>0</v>
      </c>
    </row>
    <row r="1854" spans="1:11" ht="15.75" customHeight="1">
      <c r="A1854" s="2">
        <v>938</v>
      </c>
      <c r="B1854" s="90" t="str">
        <f>IF('proje ve personel bilgileri'!A952&lt;&gt;0,('proje ve personel bilgileri'!A952)," ")</f>
        <v> </v>
      </c>
      <c r="C1854" s="94"/>
      <c r="D1854" s="255"/>
      <c r="E1854" s="255"/>
      <c r="F1854" s="255"/>
      <c r="G1854" s="255"/>
      <c r="H1854" s="255"/>
      <c r="I1854" s="255"/>
      <c r="J1854" s="255"/>
      <c r="K1854" s="93">
        <f t="shared" si="104"/>
        <v>0</v>
      </c>
    </row>
    <row r="1855" spans="1:11" ht="15.75" customHeight="1">
      <c r="A1855" s="1">
        <v>939</v>
      </c>
      <c r="B1855" s="90" t="str">
        <f>IF('proje ve personel bilgileri'!A953&lt;&gt;0,('proje ve personel bilgileri'!A953)," ")</f>
        <v> </v>
      </c>
      <c r="C1855" s="94"/>
      <c r="D1855" s="255"/>
      <c r="E1855" s="255"/>
      <c r="F1855" s="255"/>
      <c r="G1855" s="255"/>
      <c r="H1855" s="255"/>
      <c r="I1855" s="255"/>
      <c r="J1855" s="255"/>
      <c r="K1855" s="93">
        <f t="shared" si="104"/>
        <v>0</v>
      </c>
    </row>
    <row r="1856" spans="1:11" ht="15.75" customHeight="1">
      <c r="A1856" s="2">
        <v>940</v>
      </c>
      <c r="B1856" s="90" t="str">
        <f>IF('proje ve personel bilgileri'!A954&lt;&gt;0,('proje ve personel bilgileri'!A954)," ")</f>
        <v> </v>
      </c>
      <c r="C1856" s="94"/>
      <c r="D1856" s="255"/>
      <c r="E1856" s="255"/>
      <c r="F1856" s="255"/>
      <c r="G1856" s="255"/>
      <c r="H1856" s="255"/>
      <c r="I1856" s="255"/>
      <c r="J1856" s="255"/>
      <c r="K1856" s="93">
        <f t="shared" si="104"/>
        <v>0</v>
      </c>
    </row>
    <row r="1857" spans="1:11" ht="15.75" customHeight="1">
      <c r="A1857" s="1">
        <v>941</v>
      </c>
      <c r="B1857" s="90" t="str">
        <f>IF('proje ve personel bilgileri'!A955&lt;&gt;0,('proje ve personel bilgileri'!A955)," ")</f>
        <v> </v>
      </c>
      <c r="C1857" s="94"/>
      <c r="D1857" s="255"/>
      <c r="E1857" s="255"/>
      <c r="F1857" s="255"/>
      <c r="G1857" s="255"/>
      <c r="H1857" s="255"/>
      <c r="I1857" s="255"/>
      <c r="J1857" s="255"/>
      <c r="K1857" s="93">
        <f t="shared" si="104"/>
        <v>0</v>
      </c>
    </row>
    <row r="1858" spans="1:11" ht="15.75" customHeight="1">
      <c r="A1858" s="2">
        <v>942</v>
      </c>
      <c r="B1858" s="90" t="str">
        <f>IF('proje ve personel bilgileri'!A956&lt;&gt;0,('proje ve personel bilgileri'!A956)," ")</f>
        <v> </v>
      </c>
      <c r="C1858" s="94"/>
      <c r="D1858" s="255"/>
      <c r="E1858" s="255"/>
      <c r="F1858" s="255"/>
      <c r="G1858" s="255"/>
      <c r="H1858" s="255"/>
      <c r="I1858" s="255"/>
      <c r="J1858" s="255"/>
      <c r="K1858" s="93">
        <f t="shared" si="104"/>
        <v>0</v>
      </c>
    </row>
    <row r="1859" spans="1:11" ht="15.75" customHeight="1">
      <c r="A1859" s="1">
        <v>943</v>
      </c>
      <c r="B1859" s="90" t="str">
        <f>IF('proje ve personel bilgileri'!A957&lt;&gt;0,('proje ve personel bilgileri'!A957)," ")</f>
        <v> </v>
      </c>
      <c r="C1859" s="94"/>
      <c r="D1859" s="255"/>
      <c r="E1859" s="255"/>
      <c r="F1859" s="255"/>
      <c r="G1859" s="255"/>
      <c r="H1859" s="255"/>
      <c r="I1859" s="255"/>
      <c r="J1859" s="255"/>
      <c r="K1859" s="93">
        <f t="shared" si="104"/>
        <v>0</v>
      </c>
    </row>
    <row r="1860" spans="1:11" ht="15.75" customHeight="1">
      <c r="A1860" s="2">
        <v>944</v>
      </c>
      <c r="B1860" s="90" t="str">
        <f>IF('proje ve personel bilgileri'!A958&lt;&gt;0,('proje ve personel bilgileri'!A958)," ")</f>
        <v> </v>
      </c>
      <c r="C1860" s="94"/>
      <c r="D1860" s="255"/>
      <c r="E1860" s="255"/>
      <c r="F1860" s="255"/>
      <c r="G1860" s="255"/>
      <c r="H1860" s="255"/>
      <c r="I1860" s="255"/>
      <c r="J1860" s="255"/>
      <c r="K1860" s="93">
        <f t="shared" si="104"/>
        <v>0</v>
      </c>
    </row>
    <row r="1861" spans="1:11" ht="15.75" customHeight="1">
      <c r="A1861" s="1">
        <v>945</v>
      </c>
      <c r="B1861" s="90" t="str">
        <f>IF('proje ve personel bilgileri'!A959&lt;&gt;0,('proje ve personel bilgileri'!A959)," ")</f>
        <v> </v>
      </c>
      <c r="C1861" s="94"/>
      <c r="D1861" s="255"/>
      <c r="E1861" s="255"/>
      <c r="F1861" s="255"/>
      <c r="G1861" s="255"/>
      <c r="H1861" s="255"/>
      <c r="I1861" s="255"/>
      <c r="J1861" s="255"/>
      <c r="K1861" s="93">
        <f t="shared" si="104"/>
        <v>0</v>
      </c>
    </row>
    <row r="1862" spans="1:11" ht="15.75" customHeight="1">
      <c r="A1862" s="2">
        <v>946</v>
      </c>
      <c r="B1862" s="90" t="str">
        <f>IF('proje ve personel bilgileri'!A960&lt;&gt;0,('proje ve personel bilgileri'!A960)," ")</f>
        <v> </v>
      </c>
      <c r="C1862" s="94"/>
      <c r="D1862" s="255"/>
      <c r="E1862" s="255"/>
      <c r="F1862" s="255"/>
      <c r="G1862" s="255"/>
      <c r="H1862" s="255"/>
      <c r="I1862" s="255"/>
      <c r="J1862" s="255"/>
      <c r="K1862" s="93">
        <f t="shared" si="104"/>
        <v>0</v>
      </c>
    </row>
    <row r="1863" spans="1:11" ht="15.75" customHeight="1">
      <c r="A1863" s="1">
        <v>947</v>
      </c>
      <c r="B1863" s="90" t="str">
        <f>IF('proje ve personel bilgileri'!A961&lt;&gt;0,('proje ve personel bilgileri'!A961)," ")</f>
        <v> </v>
      </c>
      <c r="C1863" s="94"/>
      <c r="D1863" s="255"/>
      <c r="E1863" s="255"/>
      <c r="F1863" s="255"/>
      <c r="G1863" s="255"/>
      <c r="H1863" s="255"/>
      <c r="I1863" s="255"/>
      <c r="J1863" s="255"/>
      <c r="K1863" s="93">
        <f t="shared" si="104"/>
        <v>0</v>
      </c>
    </row>
    <row r="1864" spans="1:11" ht="15.75" customHeight="1">
      <c r="A1864" s="2">
        <v>948</v>
      </c>
      <c r="B1864" s="90" t="str">
        <f>IF('proje ve personel bilgileri'!A962&lt;&gt;0,('proje ve personel bilgileri'!A962)," ")</f>
        <v> </v>
      </c>
      <c r="C1864" s="94"/>
      <c r="D1864" s="255"/>
      <c r="E1864" s="255"/>
      <c r="F1864" s="255"/>
      <c r="G1864" s="255"/>
      <c r="H1864" s="255"/>
      <c r="I1864" s="255"/>
      <c r="J1864" s="255"/>
      <c r="K1864" s="93">
        <f t="shared" si="104"/>
        <v>0</v>
      </c>
    </row>
    <row r="1865" spans="1:11" ht="15.75" customHeight="1">
      <c r="A1865" s="1">
        <v>949</v>
      </c>
      <c r="B1865" s="90" t="str">
        <f>IF('proje ve personel bilgileri'!A963&lt;&gt;0,('proje ve personel bilgileri'!A963)," ")</f>
        <v> </v>
      </c>
      <c r="C1865" s="94"/>
      <c r="D1865" s="255"/>
      <c r="E1865" s="255"/>
      <c r="F1865" s="255"/>
      <c r="G1865" s="255"/>
      <c r="H1865" s="255"/>
      <c r="I1865" s="255"/>
      <c r="J1865" s="255"/>
      <c r="K1865" s="93">
        <f t="shared" si="104"/>
        <v>0</v>
      </c>
    </row>
    <row r="1866" spans="1:11" ht="15.75" customHeight="1">
      <c r="A1866" s="2">
        <v>950</v>
      </c>
      <c r="B1866" s="90" t="str">
        <f>IF('proje ve personel bilgileri'!A964&lt;&gt;0,('proje ve personel bilgileri'!A964)," ")</f>
        <v> </v>
      </c>
      <c r="C1866" s="94"/>
      <c r="D1866" s="255"/>
      <c r="E1866" s="255"/>
      <c r="F1866" s="255"/>
      <c r="G1866" s="255"/>
      <c r="H1866" s="255"/>
      <c r="I1866" s="255"/>
      <c r="J1866" s="255"/>
      <c r="K1866" s="93">
        <f t="shared" si="104"/>
        <v>0</v>
      </c>
    </row>
    <row r="1867" spans="1:11" ht="15.75" customHeight="1">
      <c r="A1867" s="1">
        <v>951</v>
      </c>
      <c r="B1867" s="90" t="str">
        <f>IF('proje ve personel bilgileri'!A965&lt;&gt;0,('proje ve personel bilgileri'!A965)," ")</f>
        <v> </v>
      </c>
      <c r="C1867" s="94"/>
      <c r="D1867" s="255"/>
      <c r="E1867" s="255"/>
      <c r="F1867" s="255"/>
      <c r="G1867" s="255"/>
      <c r="H1867" s="255"/>
      <c r="I1867" s="255"/>
      <c r="J1867" s="255"/>
      <c r="K1867" s="93">
        <f t="shared" si="104"/>
        <v>0</v>
      </c>
    </row>
    <row r="1868" spans="1:11" ht="15.75" customHeight="1">
      <c r="A1868" s="2">
        <v>952</v>
      </c>
      <c r="B1868" s="90" t="str">
        <f>IF('proje ve personel bilgileri'!A966&lt;&gt;0,('proje ve personel bilgileri'!A966)," ")</f>
        <v> </v>
      </c>
      <c r="C1868" s="94"/>
      <c r="D1868" s="255"/>
      <c r="E1868" s="255"/>
      <c r="F1868" s="255"/>
      <c r="G1868" s="255"/>
      <c r="H1868" s="255"/>
      <c r="I1868" s="255"/>
      <c r="J1868" s="255"/>
      <c r="K1868" s="93">
        <f t="shared" si="104"/>
        <v>0</v>
      </c>
    </row>
    <row r="1869" spans="1:11" ht="15.75" customHeight="1">
      <c r="A1869" s="1">
        <v>953</v>
      </c>
      <c r="B1869" s="90" t="str">
        <f>IF('proje ve personel bilgileri'!A967&lt;&gt;0,('proje ve personel bilgileri'!A967)," ")</f>
        <v> </v>
      </c>
      <c r="C1869" s="94"/>
      <c r="D1869" s="255"/>
      <c r="E1869" s="255"/>
      <c r="F1869" s="255"/>
      <c r="G1869" s="255"/>
      <c r="H1869" s="255"/>
      <c r="I1869" s="255"/>
      <c r="J1869" s="255"/>
      <c r="K1869" s="93">
        <f t="shared" si="104"/>
        <v>0</v>
      </c>
    </row>
    <row r="1870" spans="1:11" ht="15" customHeight="1">
      <c r="A1870" s="2">
        <v>954</v>
      </c>
      <c r="B1870" s="90" t="str">
        <f>IF('proje ve personel bilgileri'!A968&lt;&gt;0,('proje ve personel bilgileri'!A968)," ")</f>
        <v> </v>
      </c>
      <c r="C1870" s="94"/>
      <c r="D1870" s="255"/>
      <c r="E1870" s="255"/>
      <c r="F1870" s="255"/>
      <c r="G1870" s="255"/>
      <c r="H1870" s="255"/>
      <c r="I1870" s="255"/>
      <c r="J1870" s="255"/>
      <c r="K1870" s="93">
        <f t="shared" si="104"/>
        <v>0</v>
      </c>
    </row>
    <row r="1871" spans="1:11" ht="15.75" customHeight="1">
      <c r="A1871" s="325" t="s">
        <v>63</v>
      </c>
      <c r="B1871" s="326"/>
      <c r="C1871" s="7" t="str">
        <f aca="true" t="shared" si="105" ref="C1871:J1871">IF($K$28&lt;&gt;0,SUM(C1853:C1870)," ")</f>
        <v> </v>
      </c>
      <c r="D1871" s="8" t="str">
        <f t="shared" si="105"/>
        <v> </v>
      </c>
      <c r="E1871" s="8" t="str">
        <f t="shared" si="105"/>
        <v> </v>
      </c>
      <c r="F1871" s="8" t="str">
        <f t="shared" si="105"/>
        <v> </v>
      </c>
      <c r="G1871" s="8" t="str">
        <f t="shared" si="105"/>
        <v> </v>
      </c>
      <c r="H1871" s="8" t="str">
        <f t="shared" si="105"/>
        <v> </v>
      </c>
      <c r="I1871" s="8" t="str">
        <f t="shared" si="105"/>
        <v> </v>
      </c>
      <c r="J1871" s="8" t="str">
        <f t="shared" si="105"/>
        <v> </v>
      </c>
      <c r="K1871" s="9">
        <f>SUM(K1853:K1870)+K1835</f>
        <v>0</v>
      </c>
    </row>
    <row r="1872" ht="15" customHeight="1">
      <c r="A1872" s="259"/>
    </row>
    <row r="1873" spans="1:11" ht="15" customHeight="1">
      <c r="A1873" s="323" t="s">
        <v>64</v>
      </c>
      <c r="B1873" s="323"/>
      <c r="C1873" s="323"/>
      <c r="D1873" s="323"/>
      <c r="E1873" s="323"/>
      <c r="F1873" s="323"/>
      <c r="G1873" s="323"/>
      <c r="H1873" s="323"/>
      <c r="I1873" s="323"/>
      <c r="J1873" s="323"/>
      <c r="K1873" s="323"/>
    </row>
    <row r="1874" ht="15" customHeight="1">
      <c r="A1874" s="49"/>
    </row>
    <row r="1875" ht="15" customHeight="1">
      <c r="A1875" s="257" t="s">
        <v>65</v>
      </c>
    </row>
    <row r="1876" spans="3:5" ht="15" customHeight="1">
      <c r="C1876" s="257" t="s">
        <v>66</v>
      </c>
      <c r="E1876" s="257" t="s">
        <v>67</v>
      </c>
    </row>
    <row r="1880" spans="1:11" ht="15.75" customHeight="1">
      <c r="A1880" s="324" t="s">
        <v>49</v>
      </c>
      <c r="B1880" s="324"/>
      <c r="C1880" s="324"/>
      <c r="D1880" s="324"/>
      <c r="E1880" s="324"/>
      <c r="F1880" s="324"/>
      <c r="G1880" s="324"/>
      <c r="H1880" s="324"/>
      <c r="I1880" s="324"/>
      <c r="J1880" s="324"/>
      <c r="K1880" s="324"/>
    </row>
    <row r="1881" spans="1:11" ht="15" customHeight="1">
      <c r="A1881" s="66"/>
      <c r="B1881" s="66"/>
      <c r="C1881" s="66"/>
      <c r="D1881" s="66"/>
      <c r="E1881" s="66"/>
      <c r="F1881" s="73" t="e">
        <f>'proje ve personel bilgileri'!#REF!</f>
        <v>#REF!</v>
      </c>
      <c r="G1881" s="68" t="e">
        <f>IF('proje ve personel bilgileri'!#REF!=1,"/ Haziran ayına aittir.",(IF('proje ve personel bilgileri'!#REF!=2,"/ Aralık ayına aittir.",0)))</f>
        <v>#REF!</v>
      </c>
      <c r="H1881" s="66"/>
      <c r="I1881" s="66"/>
      <c r="J1881" s="66"/>
      <c r="K1881" s="66"/>
    </row>
    <row r="1882" ht="18.75" customHeight="1">
      <c r="K1882" s="4" t="s">
        <v>50</v>
      </c>
    </row>
    <row r="1883" spans="1:11" ht="15.75" customHeight="1">
      <c r="A1883" s="327" t="s">
        <v>2</v>
      </c>
      <c r="B1883" s="328"/>
      <c r="C1883" s="329">
        <f>'proje ve personel bilgileri'!$B$2</f>
        <v>0</v>
      </c>
      <c r="D1883" s="330"/>
      <c r="E1883" s="330"/>
      <c r="F1883" s="330"/>
      <c r="G1883" s="330"/>
      <c r="H1883" s="330"/>
      <c r="I1883" s="330"/>
      <c r="J1883" s="330"/>
      <c r="K1883" s="331"/>
    </row>
    <row r="1884" spans="1:11" ht="15.75" customHeight="1">
      <c r="A1884" s="332" t="s">
        <v>3</v>
      </c>
      <c r="B1884" s="333"/>
      <c r="C1884" s="334">
        <f>'proje ve personel bilgileri'!$B$3</f>
        <v>0</v>
      </c>
      <c r="D1884" s="335"/>
      <c r="E1884" s="335"/>
      <c r="F1884" s="335"/>
      <c r="G1884" s="335"/>
      <c r="H1884" s="335"/>
      <c r="I1884" s="335"/>
      <c r="J1884" s="335"/>
      <c r="K1884" s="336"/>
    </row>
    <row r="1885" spans="1:11" ht="15" customHeight="1">
      <c r="A1885" s="313" t="s">
        <v>51</v>
      </c>
      <c r="B1885" s="313" t="s">
        <v>9</v>
      </c>
      <c r="C1885" s="313" t="s">
        <v>52</v>
      </c>
      <c r="D1885" s="321" t="s">
        <v>53</v>
      </c>
      <c r="E1885" s="314"/>
      <c r="F1885" s="315"/>
      <c r="G1885" s="313" t="s">
        <v>54</v>
      </c>
      <c r="H1885" s="316" t="s">
        <v>55</v>
      </c>
      <c r="I1885" s="316" t="s">
        <v>56</v>
      </c>
      <c r="J1885" s="316" t="s">
        <v>57</v>
      </c>
      <c r="K1885" s="310" t="s">
        <v>58</v>
      </c>
    </row>
    <row r="1886" spans="1:11" ht="15.75" customHeight="1">
      <c r="A1886" s="312"/>
      <c r="B1886" s="312"/>
      <c r="C1886" s="312"/>
      <c r="D1886" s="322"/>
      <c r="E1886" s="319" t="s">
        <v>59</v>
      </c>
      <c r="F1886" s="320"/>
      <c r="G1886" s="312"/>
      <c r="H1886" s="317"/>
      <c r="I1886" s="317"/>
      <c r="J1886" s="317"/>
      <c r="K1886" s="311"/>
    </row>
    <row r="1887" spans="1:11" ht="60.75" customHeight="1">
      <c r="A1887" s="312"/>
      <c r="B1887" s="312"/>
      <c r="C1887" s="312"/>
      <c r="D1887" s="322"/>
      <c r="E1887" s="5" t="s">
        <v>69</v>
      </c>
      <c r="F1887" s="5" t="s">
        <v>61</v>
      </c>
      <c r="G1887" s="312"/>
      <c r="H1887" s="317"/>
      <c r="I1887" s="318"/>
      <c r="J1887" s="318"/>
      <c r="K1887" s="312"/>
    </row>
    <row r="1888" spans="1:11" ht="15.75" customHeight="1">
      <c r="A1888" s="312"/>
      <c r="B1888" s="312"/>
      <c r="C1888" s="312"/>
      <c r="D1888" s="322"/>
      <c r="E1888" s="6" t="s">
        <v>62</v>
      </c>
      <c r="F1888" s="6" t="s">
        <v>62</v>
      </c>
      <c r="G1888" s="253" t="s">
        <v>62</v>
      </c>
      <c r="H1888" s="253" t="s">
        <v>62</v>
      </c>
      <c r="I1888" s="256" t="s">
        <v>62</v>
      </c>
      <c r="J1888" s="6" t="s">
        <v>62</v>
      </c>
      <c r="K1888" s="312"/>
    </row>
    <row r="1889" spans="1:11" ht="15.75" customHeight="1">
      <c r="A1889" s="1">
        <v>955</v>
      </c>
      <c r="B1889" s="90" t="str">
        <f>IF('proje ve personel bilgileri'!A969&lt;&gt;0,('proje ve personel bilgileri'!A969)," ")</f>
        <v> </v>
      </c>
      <c r="C1889" s="91"/>
      <c r="D1889" s="92"/>
      <c r="E1889" s="92"/>
      <c r="F1889" s="92"/>
      <c r="G1889" s="92"/>
      <c r="H1889" s="92"/>
      <c r="I1889" s="92"/>
      <c r="J1889" s="92"/>
      <c r="K1889" s="93">
        <f aca="true" t="shared" si="106" ref="K1889:K1906">IF(D1889&lt;&gt;0,SUM(D1889+E1889+F1889+G1889-H1889-I1889-J1889),0)</f>
        <v>0</v>
      </c>
    </row>
    <row r="1890" spans="1:11" ht="15.75" customHeight="1">
      <c r="A1890" s="2">
        <v>956</v>
      </c>
      <c r="B1890" s="90" t="str">
        <f>IF('proje ve personel bilgileri'!A970&lt;&gt;0,('proje ve personel bilgileri'!A970)," ")</f>
        <v> </v>
      </c>
      <c r="C1890" s="94"/>
      <c r="D1890" s="255"/>
      <c r="E1890" s="255"/>
      <c r="F1890" s="255"/>
      <c r="G1890" s="255"/>
      <c r="H1890" s="255"/>
      <c r="I1890" s="255"/>
      <c r="J1890" s="255"/>
      <c r="K1890" s="93">
        <f t="shared" si="106"/>
        <v>0</v>
      </c>
    </row>
    <row r="1891" spans="1:11" ht="15.75" customHeight="1">
      <c r="A1891" s="1">
        <v>957</v>
      </c>
      <c r="B1891" s="90" t="str">
        <f>IF('proje ve personel bilgileri'!A971&lt;&gt;0,('proje ve personel bilgileri'!A971)," ")</f>
        <v> </v>
      </c>
      <c r="C1891" s="94"/>
      <c r="D1891" s="255"/>
      <c r="E1891" s="255"/>
      <c r="F1891" s="255"/>
      <c r="G1891" s="255"/>
      <c r="H1891" s="255"/>
      <c r="I1891" s="255"/>
      <c r="J1891" s="255"/>
      <c r="K1891" s="93">
        <f t="shared" si="106"/>
        <v>0</v>
      </c>
    </row>
    <row r="1892" spans="1:11" ht="15.75" customHeight="1">
      <c r="A1892" s="2">
        <v>958</v>
      </c>
      <c r="B1892" s="90" t="str">
        <f>IF('proje ve personel bilgileri'!A972&lt;&gt;0,('proje ve personel bilgileri'!A972)," ")</f>
        <v> </v>
      </c>
      <c r="C1892" s="94"/>
      <c r="D1892" s="255"/>
      <c r="E1892" s="255"/>
      <c r="F1892" s="255"/>
      <c r="G1892" s="255"/>
      <c r="H1892" s="255"/>
      <c r="I1892" s="255"/>
      <c r="J1892" s="255"/>
      <c r="K1892" s="93">
        <f t="shared" si="106"/>
        <v>0</v>
      </c>
    </row>
    <row r="1893" spans="1:11" ht="15.75" customHeight="1">
      <c r="A1893" s="1">
        <v>959</v>
      </c>
      <c r="B1893" s="90" t="str">
        <f>IF('proje ve personel bilgileri'!A973&lt;&gt;0,('proje ve personel bilgileri'!A973)," ")</f>
        <v> </v>
      </c>
      <c r="C1893" s="94"/>
      <c r="D1893" s="255"/>
      <c r="E1893" s="255"/>
      <c r="F1893" s="255"/>
      <c r="G1893" s="255"/>
      <c r="H1893" s="255"/>
      <c r="I1893" s="255"/>
      <c r="J1893" s="255"/>
      <c r="K1893" s="93">
        <f t="shared" si="106"/>
        <v>0</v>
      </c>
    </row>
    <row r="1894" spans="1:11" ht="15.75" customHeight="1">
      <c r="A1894" s="2">
        <v>960</v>
      </c>
      <c r="B1894" s="90" t="str">
        <f>IF('proje ve personel bilgileri'!A974&lt;&gt;0,('proje ve personel bilgileri'!A974)," ")</f>
        <v> </v>
      </c>
      <c r="C1894" s="94"/>
      <c r="D1894" s="255"/>
      <c r="E1894" s="255"/>
      <c r="F1894" s="255"/>
      <c r="G1894" s="255"/>
      <c r="H1894" s="255"/>
      <c r="I1894" s="255"/>
      <c r="J1894" s="255"/>
      <c r="K1894" s="93">
        <f t="shared" si="106"/>
        <v>0</v>
      </c>
    </row>
    <row r="1895" spans="1:11" ht="15.75" customHeight="1">
      <c r="A1895" s="1">
        <v>961</v>
      </c>
      <c r="B1895" s="90" t="str">
        <f>IF('proje ve personel bilgileri'!A975&lt;&gt;0,('proje ve personel bilgileri'!A975)," ")</f>
        <v> </v>
      </c>
      <c r="C1895" s="94"/>
      <c r="D1895" s="255"/>
      <c r="E1895" s="255"/>
      <c r="F1895" s="255"/>
      <c r="G1895" s="255"/>
      <c r="H1895" s="255"/>
      <c r="I1895" s="255"/>
      <c r="J1895" s="255"/>
      <c r="K1895" s="93">
        <f t="shared" si="106"/>
        <v>0</v>
      </c>
    </row>
    <row r="1896" spans="1:11" ht="15.75" customHeight="1">
      <c r="A1896" s="2">
        <v>962</v>
      </c>
      <c r="B1896" s="90" t="str">
        <f>IF('proje ve personel bilgileri'!A976&lt;&gt;0,('proje ve personel bilgileri'!A976)," ")</f>
        <v> </v>
      </c>
      <c r="C1896" s="94"/>
      <c r="D1896" s="255"/>
      <c r="E1896" s="255"/>
      <c r="F1896" s="255"/>
      <c r="G1896" s="255"/>
      <c r="H1896" s="255"/>
      <c r="I1896" s="255"/>
      <c r="J1896" s="255"/>
      <c r="K1896" s="93">
        <f t="shared" si="106"/>
        <v>0</v>
      </c>
    </row>
    <row r="1897" spans="1:11" ht="15.75" customHeight="1">
      <c r="A1897" s="1">
        <v>963</v>
      </c>
      <c r="B1897" s="90" t="str">
        <f>IF('proje ve personel bilgileri'!A977&lt;&gt;0,('proje ve personel bilgileri'!A977)," ")</f>
        <v> </v>
      </c>
      <c r="C1897" s="94"/>
      <c r="D1897" s="255"/>
      <c r="E1897" s="255"/>
      <c r="F1897" s="255"/>
      <c r="G1897" s="255"/>
      <c r="H1897" s="255"/>
      <c r="I1897" s="255"/>
      <c r="J1897" s="255"/>
      <c r="K1897" s="93">
        <f t="shared" si="106"/>
        <v>0</v>
      </c>
    </row>
    <row r="1898" spans="1:11" ht="15.75" customHeight="1">
      <c r="A1898" s="2">
        <v>964</v>
      </c>
      <c r="B1898" s="90" t="str">
        <f>IF('proje ve personel bilgileri'!A978&lt;&gt;0,('proje ve personel bilgileri'!A978)," ")</f>
        <v> </v>
      </c>
      <c r="C1898" s="94"/>
      <c r="D1898" s="255"/>
      <c r="E1898" s="255"/>
      <c r="F1898" s="255"/>
      <c r="G1898" s="255"/>
      <c r="H1898" s="255"/>
      <c r="I1898" s="255"/>
      <c r="J1898" s="255"/>
      <c r="K1898" s="93">
        <f t="shared" si="106"/>
        <v>0</v>
      </c>
    </row>
    <row r="1899" spans="1:11" ht="15.75" customHeight="1">
      <c r="A1899" s="1">
        <v>965</v>
      </c>
      <c r="B1899" s="90" t="str">
        <f>IF('proje ve personel bilgileri'!A979&lt;&gt;0,('proje ve personel bilgileri'!A979)," ")</f>
        <v> </v>
      </c>
      <c r="C1899" s="94"/>
      <c r="D1899" s="255"/>
      <c r="E1899" s="255"/>
      <c r="F1899" s="255"/>
      <c r="G1899" s="255"/>
      <c r="H1899" s="255"/>
      <c r="I1899" s="255"/>
      <c r="J1899" s="255"/>
      <c r="K1899" s="93">
        <f t="shared" si="106"/>
        <v>0</v>
      </c>
    </row>
    <row r="1900" spans="1:11" ht="15.75" customHeight="1">
      <c r="A1900" s="2">
        <v>966</v>
      </c>
      <c r="B1900" s="90" t="str">
        <f>IF('proje ve personel bilgileri'!A980&lt;&gt;0,('proje ve personel bilgileri'!A980)," ")</f>
        <v> </v>
      </c>
      <c r="C1900" s="94"/>
      <c r="D1900" s="255"/>
      <c r="E1900" s="255"/>
      <c r="F1900" s="255"/>
      <c r="G1900" s="255"/>
      <c r="H1900" s="255"/>
      <c r="I1900" s="255"/>
      <c r="J1900" s="255"/>
      <c r="K1900" s="93">
        <f t="shared" si="106"/>
        <v>0</v>
      </c>
    </row>
    <row r="1901" spans="1:11" ht="15.75" customHeight="1">
      <c r="A1901" s="1">
        <v>967</v>
      </c>
      <c r="B1901" s="90" t="str">
        <f>IF('proje ve personel bilgileri'!A981&lt;&gt;0,('proje ve personel bilgileri'!A981)," ")</f>
        <v> </v>
      </c>
      <c r="C1901" s="94"/>
      <c r="D1901" s="255"/>
      <c r="E1901" s="255"/>
      <c r="F1901" s="255"/>
      <c r="G1901" s="255"/>
      <c r="H1901" s="255"/>
      <c r="I1901" s="255"/>
      <c r="J1901" s="255"/>
      <c r="K1901" s="93">
        <f t="shared" si="106"/>
        <v>0</v>
      </c>
    </row>
    <row r="1902" spans="1:11" ht="15.75" customHeight="1">
      <c r="A1902" s="2">
        <v>968</v>
      </c>
      <c r="B1902" s="90" t="str">
        <f>IF('proje ve personel bilgileri'!A982&lt;&gt;0,('proje ve personel bilgileri'!A982)," ")</f>
        <v> </v>
      </c>
      <c r="C1902" s="94"/>
      <c r="D1902" s="255"/>
      <c r="E1902" s="255"/>
      <c r="F1902" s="255"/>
      <c r="G1902" s="255"/>
      <c r="H1902" s="255"/>
      <c r="I1902" s="255"/>
      <c r="J1902" s="255"/>
      <c r="K1902" s="93">
        <f t="shared" si="106"/>
        <v>0</v>
      </c>
    </row>
    <row r="1903" spans="1:11" ht="15.75" customHeight="1">
      <c r="A1903" s="1">
        <v>969</v>
      </c>
      <c r="B1903" s="90" t="str">
        <f>IF('proje ve personel bilgileri'!A983&lt;&gt;0,('proje ve personel bilgileri'!A983)," ")</f>
        <v> </v>
      </c>
      <c r="C1903" s="94"/>
      <c r="D1903" s="255"/>
      <c r="E1903" s="255"/>
      <c r="F1903" s="255"/>
      <c r="G1903" s="255"/>
      <c r="H1903" s="255"/>
      <c r="I1903" s="255"/>
      <c r="J1903" s="255"/>
      <c r="K1903" s="93">
        <f t="shared" si="106"/>
        <v>0</v>
      </c>
    </row>
    <row r="1904" spans="1:11" ht="15.75" customHeight="1">
      <c r="A1904" s="2">
        <v>970</v>
      </c>
      <c r="B1904" s="90" t="str">
        <f>IF('proje ve personel bilgileri'!A984&lt;&gt;0,('proje ve personel bilgileri'!A984)," ")</f>
        <v> </v>
      </c>
      <c r="C1904" s="94"/>
      <c r="D1904" s="255"/>
      <c r="E1904" s="255"/>
      <c r="F1904" s="255"/>
      <c r="G1904" s="255"/>
      <c r="H1904" s="255"/>
      <c r="I1904" s="255"/>
      <c r="J1904" s="255"/>
      <c r="K1904" s="93">
        <f t="shared" si="106"/>
        <v>0</v>
      </c>
    </row>
    <row r="1905" spans="1:11" ht="15.75" customHeight="1">
      <c r="A1905" s="1">
        <v>971</v>
      </c>
      <c r="B1905" s="90" t="str">
        <f>IF('proje ve personel bilgileri'!A985&lt;&gt;0,('proje ve personel bilgileri'!A985)," ")</f>
        <v> </v>
      </c>
      <c r="C1905" s="94"/>
      <c r="D1905" s="255"/>
      <c r="E1905" s="255"/>
      <c r="F1905" s="255"/>
      <c r="G1905" s="255"/>
      <c r="H1905" s="255"/>
      <c r="I1905" s="255"/>
      <c r="J1905" s="255"/>
      <c r="K1905" s="93">
        <f t="shared" si="106"/>
        <v>0</v>
      </c>
    </row>
    <row r="1906" spans="1:11" ht="15" customHeight="1">
      <c r="A1906" s="2">
        <v>972</v>
      </c>
      <c r="B1906" s="90" t="str">
        <f>IF('proje ve personel bilgileri'!A986&lt;&gt;0,('proje ve personel bilgileri'!A986)," ")</f>
        <v> </v>
      </c>
      <c r="C1906" s="94"/>
      <c r="D1906" s="255"/>
      <c r="E1906" s="255"/>
      <c r="F1906" s="255"/>
      <c r="G1906" s="255"/>
      <c r="H1906" s="255"/>
      <c r="I1906" s="255"/>
      <c r="J1906" s="255"/>
      <c r="K1906" s="93">
        <f t="shared" si="106"/>
        <v>0</v>
      </c>
    </row>
    <row r="1907" spans="1:11" ht="15.75" customHeight="1">
      <c r="A1907" s="325" t="s">
        <v>63</v>
      </c>
      <c r="B1907" s="326"/>
      <c r="C1907" s="7" t="str">
        <f aca="true" t="shared" si="107" ref="C1907:J1907">IF($K$28&lt;&gt;0,SUM(C1889:C1906)," ")</f>
        <v> </v>
      </c>
      <c r="D1907" s="8" t="str">
        <f t="shared" si="107"/>
        <v> </v>
      </c>
      <c r="E1907" s="8" t="str">
        <f t="shared" si="107"/>
        <v> </v>
      </c>
      <c r="F1907" s="8" t="str">
        <f t="shared" si="107"/>
        <v> </v>
      </c>
      <c r="G1907" s="8" t="str">
        <f t="shared" si="107"/>
        <v> </v>
      </c>
      <c r="H1907" s="8" t="str">
        <f t="shared" si="107"/>
        <v> </v>
      </c>
      <c r="I1907" s="8" t="str">
        <f t="shared" si="107"/>
        <v> </v>
      </c>
      <c r="J1907" s="8" t="str">
        <f t="shared" si="107"/>
        <v> </v>
      </c>
      <c r="K1907" s="9">
        <f>SUM(K1889:K1906)+K1871</f>
        <v>0</v>
      </c>
    </row>
    <row r="1908" ht="15" customHeight="1">
      <c r="A1908" s="259"/>
    </row>
    <row r="1909" spans="1:11" ht="15" customHeight="1">
      <c r="A1909" s="323" t="s">
        <v>64</v>
      </c>
      <c r="B1909" s="323"/>
      <c r="C1909" s="323"/>
      <c r="D1909" s="323"/>
      <c r="E1909" s="323"/>
      <c r="F1909" s="323"/>
      <c r="G1909" s="323"/>
      <c r="H1909" s="323"/>
      <c r="I1909" s="323"/>
      <c r="J1909" s="323"/>
      <c r="K1909" s="323"/>
    </row>
    <row r="1910" ht="15" customHeight="1">
      <c r="A1910" s="49"/>
    </row>
    <row r="1911" ht="15" customHeight="1">
      <c r="A1911" s="257" t="s">
        <v>65</v>
      </c>
    </row>
    <row r="1912" spans="3:5" ht="15" customHeight="1">
      <c r="C1912" s="257" t="s">
        <v>66</v>
      </c>
      <c r="E1912" s="257" t="s">
        <v>67</v>
      </c>
    </row>
    <row r="1916" spans="1:11" ht="15.75" customHeight="1">
      <c r="A1916" s="324" t="s">
        <v>49</v>
      </c>
      <c r="B1916" s="324"/>
      <c r="C1916" s="324"/>
      <c r="D1916" s="324"/>
      <c r="E1916" s="324"/>
      <c r="F1916" s="324"/>
      <c r="G1916" s="324"/>
      <c r="H1916" s="324"/>
      <c r="I1916" s="324"/>
      <c r="J1916" s="324"/>
      <c r="K1916" s="324"/>
    </row>
    <row r="1917" spans="1:11" ht="15" customHeight="1">
      <c r="A1917" s="66"/>
      <c r="B1917" s="66"/>
      <c r="C1917" s="66"/>
      <c r="D1917" s="66"/>
      <c r="E1917" s="66"/>
      <c r="F1917" s="73" t="e">
        <f>'proje ve personel bilgileri'!#REF!</f>
        <v>#REF!</v>
      </c>
      <c r="G1917" s="68" t="e">
        <f>IF('proje ve personel bilgileri'!#REF!=1,"/ Haziran ayına aittir.",(IF('proje ve personel bilgileri'!#REF!=2,"/ Aralık ayına aittir.",0)))</f>
        <v>#REF!</v>
      </c>
      <c r="H1917" s="66"/>
      <c r="I1917" s="66"/>
      <c r="J1917" s="66"/>
      <c r="K1917" s="66"/>
    </row>
    <row r="1918" ht="18.75" customHeight="1">
      <c r="K1918" s="4" t="s">
        <v>50</v>
      </c>
    </row>
    <row r="1919" spans="1:11" ht="15.75" customHeight="1">
      <c r="A1919" s="327" t="s">
        <v>2</v>
      </c>
      <c r="B1919" s="328"/>
      <c r="C1919" s="329">
        <f>'proje ve personel bilgileri'!$B$2</f>
        <v>0</v>
      </c>
      <c r="D1919" s="330"/>
      <c r="E1919" s="330"/>
      <c r="F1919" s="330"/>
      <c r="G1919" s="330"/>
      <c r="H1919" s="330"/>
      <c r="I1919" s="330"/>
      <c r="J1919" s="330"/>
      <c r="K1919" s="331"/>
    </row>
    <row r="1920" spans="1:11" ht="15.75" customHeight="1">
      <c r="A1920" s="332" t="s">
        <v>3</v>
      </c>
      <c r="B1920" s="333"/>
      <c r="C1920" s="334">
        <f>'proje ve personel bilgileri'!$B$3</f>
        <v>0</v>
      </c>
      <c r="D1920" s="335"/>
      <c r="E1920" s="335"/>
      <c r="F1920" s="335"/>
      <c r="G1920" s="335"/>
      <c r="H1920" s="335"/>
      <c r="I1920" s="335"/>
      <c r="J1920" s="335"/>
      <c r="K1920" s="336"/>
    </row>
    <row r="1921" spans="1:11" ht="15" customHeight="1">
      <c r="A1921" s="313" t="s">
        <v>51</v>
      </c>
      <c r="B1921" s="313" t="s">
        <v>9</v>
      </c>
      <c r="C1921" s="313" t="s">
        <v>52</v>
      </c>
      <c r="D1921" s="321" t="s">
        <v>53</v>
      </c>
      <c r="E1921" s="314"/>
      <c r="F1921" s="315"/>
      <c r="G1921" s="313" t="s">
        <v>54</v>
      </c>
      <c r="H1921" s="316" t="s">
        <v>55</v>
      </c>
      <c r="I1921" s="316" t="s">
        <v>56</v>
      </c>
      <c r="J1921" s="316" t="s">
        <v>57</v>
      </c>
      <c r="K1921" s="310" t="s">
        <v>58</v>
      </c>
    </row>
    <row r="1922" spans="1:11" ht="15.75" customHeight="1">
      <c r="A1922" s="312"/>
      <c r="B1922" s="312"/>
      <c r="C1922" s="312"/>
      <c r="D1922" s="322"/>
      <c r="E1922" s="319" t="s">
        <v>59</v>
      </c>
      <c r="F1922" s="320"/>
      <c r="G1922" s="312"/>
      <c r="H1922" s="317"/>
      <c r="I1922" s="317"/>
      <c r="J1922" s="317"/>
      <c r="K1922" s="311"/>
    </row>
    <row r="1923" spans="1:11" ht="60.75" customHeight="1">
      <c r="A1923" s="312"/>
      <c r="B1923" s="312"/>
      <c r="C1923" s="312"/>
      <c r="D1923" s="322"/>
      <c r="E1923" s="5" t="s">
        <v>69</v>
      </c>
      <c r="F1923" s="5" t="s">
        <v>61</v>
      </c>
      <c r="G1923" s="312"/>
      <c r="H1923" s="317"/>
      <c r="I1923" s="318"/>
      <c r="J1923" s="318"/>
      <c r="K1923" s="312"/>
    </row>
    <row r="1924" spans="1:11" ht="15.75" customHeight="1">
      <c r="A1924" s="312"/>
      <c r="B1924" s="312"/>
      <c r="C1924" s="312"/>
      <c r="D1924" s="322"/>
      <c r="E1924" s="6" t="s">
        <v>62</v>
      </c>
      <c r="F1924" s="6" t="s">
        <v>62</v>
      </c>
      <c r="G1924" s="253" t="s">
        <v>62</v>
      </c>
      <c r="H1924" s="253" t="s">
        <v>62</v>
      </c>
      <c r="I1924" s="256" t="s">
        <v>62</v>
      </c>
      <c r="J1924" s="6" t="s">
        <v>62</v>
      </c>
      <c r="K1924" s="312"/>
    </row>
    <row r="1925" spans="1:11" ht="15.75" customHeight="1">
      <c r="A1925" s="1">
        <v>973</v>
      </c>
      <c r="B1925" s="90" t="str">
        <f>IF('proje ve personel bilgileri'!A987&lt;&gt;0,('proje ve personel bilgileri'!A987)," ")</f>
        <v> </v>
      </c>
      <c r="C1925" s="91"/>
      <c r="D1925" s="92"/>
      <c r="E1925" s="92"/>
      <c r="F1925" s="92"/>
      <c r="G1925" s="92"/>
      <c r="H1925" s="92"/>
      <c r="I1925" s="92"/>
      <c r="J1925" s="92"/>
      <c r="K1925" s="93">
        <f aca="true" t="shared" si="108" ref="K1925:K1942">IF(D1925&lt;&gt;0,SUM(D1925+E1925+F1925+G1925-H1925-I1925-J1925),0)</f>
        <v>0</v>
      </c>
    </row>
    <row r="1926" spans="1:11" ht="15.75" customHeight="1">
      <c r="A1926" s="2">
        <v>974</v>
      </c>
      <c r="B1926" s="90" t="str">
        <f>IF('proje ve personel bilgileri'!A988&lt;&gt;0,('proje ve personel bilgileri'!A988)," ")</f>
        <v> </v>
      </c>
      <c r="C1926" s="94"/>
      <c r="D1926" s="255"/>
      <c r="E1926" s="255"/>
      <c r="F1926" s="255"/>
      <c r="G1926" s="255"/>
      <c r="H1926" s="255"/>
      <c r="I1926" s="255"/>
      <c r="J1926" s="255"/>
      <c r="K1926" s="93">
        <f t="shared" si="108"/>
        <v>0</v>
      </c>
    </row>
    <row r="1927" spans="1:11" ht="15.75" customHeight="1">
      <c r="A1927" s="1">
        <v>975</v>
      </c>
      <c r="B1927" s="90" t="str">
        <f>IF('proje ve personel bilgileri'!A989&lt;&gt;0,('proje ve personel bilgileri'!A989)," ")</f>
        <v> </v>
      </c>
      <c r="C1927" s="94"/>
      <c r="D1927" s="255"/>
      <c r="E1927" s="255"/>
      <c r="F1927" s="255"/>
      <c r="G1927" s="255"/>
      <c r="H1927" s="255"/>
      <c r="I1927" s="255"/>
      <c r="J1927" s="255"/>
      <c r="K1927" s="93">
        <f t="shared" si="108"/>
        <v>0</v>
      </c>
    </row>
    <row r="1928" spans="1:11" ht="15.75" customHeight="1">
      <c r="A1928" s="2">
        <v>976</v>
      </c>
      <c r="B1928" s="90" t="str">
        <f>IF('proje ve personel bilgileri'!A990&lt;&gt;0,('proje ve personel bilgileri'!A990)," ")</f>
        <v> </v>
      </c>
      <c r="C1928" s="94"/>
      <c r="D1928" s="255"/>
      <c r="E1928" s="255"/>
      <c r="F1928" s="255"/>
      <c r="G1928" s="255"/>
      <c r="H1928" s="255"/>
      <c r="I1928" s="255"/>
      <c r="J1928" s="255"/>
      <c r="K1928" s="93">
        <f t="shared" si="108"/>
        <v>0</v>
      </c>
    </row>
    <row r="1929" spans="1:11" ht="15.75" customHeight="1">
      <c r="A1929" s="1">
        <v>977</v>
      </c>
      <c r="B1929" s="90" t="str">
        <f>IF('proje ve personel bilgileri'!A991&lt;&gt;0,('proje ve personel bilgileri'!A991)," ")</f>
        <v> </v>
      </c>
      <c r="C1929" s="94"/>
      <c r="D1929" s="255"/>
      <c r="E1929" s="255"/>
      <c r="F1929" s="255"/>
      <c r="G1929" s="255"/>
      <c r="H1929" s="255"/>
      <c r="I1929" s="255"/>
      <c r="J1929" s="255"/>
      <c r="K1929" s="93">
        <f t="shared" si="108"/>
        <v>0</v>
      </c>
    </row>
    <row r="1930" spans="1:11" ht="15.75" customHeight="1">
      <c r="A1930" s="2">
        <v>978</v>
      </c>
      <c r="B1930" s="90" t="str">
        <f>IF('proje ve personel bilgileri'!A992&lt;&gt;0,('proje ve personel bilgileri'!A992)," ")</f>
        <v> </v>
      </c>
      <c r="C1930" s="94"/>
      <c r="D1930" s="255"/>
      <c r="E1930" s="255"/>
      <c r="F1930" s="255"/>
      <c r="G1930" s="255"/>
      <c r="H1930" s="255"/>
      <c r="I1930" s="255"/>
      <c r="J1930" s="255"/>
      <c r="K1930" s="93">
        <f t="shared" si="108"/>
        <v>0</v>
      </c>
    </row>
    <row r="1931" spans="1:11" ht="15.75" customHeight="1">
      <c r="A1931" s="1">
        <v>979</v>
      </c>
      <c r="B1931" s="90" t="str">
        <f>IF('proje ve personel bilgileri'!A993&lt;&gt;0,('proje ve personel bilgileri'!A993)," ")</f>
        <v> </v>
      </c>
      <c r="C1931" s="94"/>
      <c r="D1931" s="255"/>
      <c r="E1931" s="255"/>
      <c r="F1931" s="255"/>
      <c r="G1931" s="255"/>
      <c r="H1931" s="255"/>
      <c r="I1931" s="255"/>
      <c r="J1931" s="255"/>
      <c r="K1931" s="93">
        <f t="shared" si="108"/>
        <v>0</v>
      </c>
    </row>
    <row r="1932" spans="1:11" ht="15.75" customHeight="1">
      <c r="A1932" s="2">
        <v>980</v>
      </c>
      <c r="B1932" s="90" t="str">
        <f>IF('proje ve personel bilgileri'!A994&lt;&gt;0,('proje ve personel bilgileri'!A994)," ")</f>
        <v> </v>
      </c>
      <c r="C1932" s="94"/>
      <c r="D1932" s="255"/>
      <c r="E1932" s="255"/>
      <c r="F1932" s="255"/>
      <c r="G1932" s="255"/>
      <c r="H1932" s="255"/>
      <c r="I1932" s="255"/>
      <c r="J1932" s="255"/>
      <c r="K1932" s="93">
        <f t="shared" si="108"/>
        <v>0</v>
      </c>
    </row>
    <row r="1933" spans="1:11" ht="15.75" customHeight="1">
      <c r="A1933" s="1">
        <v>981</v>
      </c>
      <c r="B1933" s="90" t="str">
        <f>IF('proje ve personel bilgileri'!A995&lt;&gt;0,('proje ve personel bilgileri'!A995)," ")</f>
        <v> </v>
      </c>
      <c r="C1933" s="94"/>
      <c r="D1933" s="255"/>
      <c r="E1933" s="255"/>
      <c r="F1933" s="255"/>
      <c r="G1933" s="255"/>
      <c r="H1933" s="255"/>
      <c r="I1933" s="255"/>
      <c r="J1933" s="255"/>
      <c r="K1933" s="93">
        <f t="shared" si="108"/>
        <v>0</v>
      </c>
    </row>
    <row r="1934" spans="1:11" ht="15.75" customHeight="1">
      <c r="A1934" s="2">
        <v>982</v>
      </c>
      <c r="B1934" s="90" t="str">
        <f>IF('proje ve personel bilgileri'!A996&lt;&gt;0,('proje ve personel bilgileri'!A996)," ")</f>
        <v> </v>
      </c>
      <c r="C1934" s="94"/>
      <c r="D1934" s="255"/>
      <c r="E1934" s="255"/>
      <c r="F1934" s="255"/>
      <c r="G1934" s="255"/>
      <c r="H1934" s="255"/>
      <c r="I1934" s="255"/>
      <c r="J1934" s="255"/>
      <c r="K1934" s="93">
        <f t="shared" si="108"/>
        <v>0</v>
      </c>
    </row>
    <row r="1935" spans="1:11" ht="15.75" customHeight="1">
      <c r="A1935" s="1">
        <v>983</v>
      </c>
      <c r="B1935" s="90" t="str">
        <f>IF('proje ve personel bilgileri'!A997&lt;&gt;0,('proje ve personel bilgileri'!A997)," ")</f>
        <v> </v>
      </c>
      <c r="C1935" s="94"/>
      <c r="D1935" s="255"/>
      <c r="E1935" s="255"/>
      <c r="F1935" s="255"/>
      <c r="G1935" s="255"/>
      <c r="H1935" s="255"/>
      <c r="I1935" s="255"/>
      <c r="J1935" s="255"/>
      <c r="K1935" s="93">
        <f t="shared" si="108"/>
        <v>0</v>
      </c>
    </row>
    <row r="1936" spans="1:11" ht="15.75" customHeight="1">
      <c r="A1936" s="2">
        <v>984</v>
      </c>
      <c r="B1936" s="90" t="str">
        <f>IF('proje ve personel bilgileri'!A998&lt;&gt;0,('proje ve personel bilgileri'!A998)," ")</f>
        <v> </v>
      </c>
      <c r="C1936" s="94"/>
      <c r="D1936" s="255"/>
      <c r="E1936" s="255"/>
      <c r="F1936" s="255"/>
      <c r="G1936" s="255"/>
      <c r="H1936" s="255"/>
      <c r="I1936" s="255"/>
      <c r="J1936" s="255"/>
      <c r="K1936" s="93">
        <f t="shared" si="108"/>
        <v>0</v>
      </c>
    </row>
    <row r="1937" spans="1:11" ht="15.75" customHeight="1">
      <c r="A1937" s="1">
        <v>985</v>
      </c>
      <c r="B1937" s="90" t="str">
        <f>IF('proje ve personel bilgileri'!A999&lt;&gt;0,('proje ve personel bilgileri'!A999)," ")</f>
        <v> </v>
      </c>
      <c r="C1937" s="94"/>
      <c r="D1937" s="255"/>
      <c r="E1937" s="255"/>
      <c r="F1937" s="255"/>
      <c r="G1937" s="255"/>
      <c r="H1937" s="255"/>
      <c r="I1937" s="255"/>
      <c r="J1937" s="255"/>
      <c r="K1937" s="93">
        <f t="shared" si="108"/>
        <v>0</v>
      </c>
    </row>
    <row r="1938" spans="1:11" ht="15.75" customHeight="1">
      <c r="A1938" s="2">
        <v>986</v>
      </c>
      <c r="B1938" s="90" t="str">
        <f>IF('proje ve personel bilgileri'!A1000&lt;&gt;0,('proje ve personel bilgileri'!A1000)," ")</f>
        <v> </v>
      </c>
      <c r="C1938" s="94"/>
      <c r="D1938" s="255"/>
      <c r="E1938" s="255"/>
      <c r="F1938" s="255"/>
      <c r="G1938" s="255"/>
      <c r="H1938" s="255"/>
      <c r="I1938" s="255"/>
      <c r="J1938" s="255"/>
      <c r="K1938" s="93">
        <f t="shared" si="108"/>
        <v>0</v>
      </c>
    </row>
    <row r="1939" spans="1:11" ht="15.75" customHeight="1">
      <c r="A1939" s="1">
        <v>987</v>
      </c>
      <c r="B1939" s="90" t="str">
        <f>IF('proje ve personel bilgileri'!A1001&lt;&gt;0,('proje ve personel bilgileri'!A1001)," ")</f>
        <v> </v>
      </c>
      <c r="C1939" s="94"/>
      <c r="D1939" s="255"/>
      <c r="E1939" s="255"/>
      <c r="F1939" s="255"/>
      <c r="G1939" s="255"/>
      <c r="H1939" s="255"/>
      <c r="I1939" s="255"/>
      <c r="J1939" s="255"/>
      <c r="K1939" s="93">
        <f t="shared" si="108"/>
        <v>0</v>
      </c>
    </row>
    <row r="1940" spans="1:11" ht="15.75" customHeight="1">
      <c r="A1940" s="2">
        <v>988</v>
      </c>
      <c r="B1940" s="90" t="str">
        <f>IF('proje ve personel bilgileri'!A1002&lt;&gt;0,('proje ve personel bilgileri'!A1002)," ")</f>
        <v> </v>
      </c>
      <c r="C1940" s="94"/>
      <c r="D1940" s="255"/>
      <c r="E1940" s="255"/>
      <c r="F1940" s="255"/>
      <c r="G1940" s="255"/>
      <c r="H1940" s="255"/>
      <c r="I1940" s="255"/>
      <c r="J1940" s="255"/>
      <c r="K1940" s="93">
        <f t="shared" si="108"/>
        <v>0</v>
      </c>
    </row>
    <row r="1941" spans="1:11" ht="15.75" customHeight="1">
      <c r="A1941" s="1">
        <v>989</v>
      </c>
      <c r="B1941" s="90" t="str">
        <f>IF('proje ve personel bilgileri'!A1003&lt;&gt;0,('proje ve personel bilgileri'!A1003)," ")</f>
        <v> </v>
      </c>
      <c r="C1941" s="94"/>
      <c r="D1941" s="255"/>
      <c r="E1941" s="255"/>
      <c r="F1941" s="255"/>
      <c r="G1941" s="255"/>
      <c r="H1941" s="255"/>
      <c r="I1941" s="255"/>
      <c r="J1941" s="255"/>
      <c r="K1941" s="93">
        <f t="shared" si="108"/>
        <v>0</v>
      </c>
    </row>
    <row r="1942" spans="1:11" ht="15" customHeight="1">
      <c r="A1942" s="2">
        <v>990</v>
      </c>
      <c r="B1942" s="90" t="str">
        <f>IF('proje ve personel bilgileri'!A1004&lt;&gt;0,('proje ve personel bilgileri'!A1004)," ")</f>
        <v> </v>
      </c>
      <c r="C1942" s="94"/>
      <c r="D1942" s="255"/>
      <c r="E1942" s="255"/>
      <c r="F1942" s="255"/>
      <c r="G1942" s="255"/>
      <c r="H1942" s="255"/>
      <c r="I1942" s="255"/>
      <c r="J1942" s="255"/>
      <c r="K1942" s="93">
        <f t="shared" si="108"/>
        <v>0</v>
      </c>
    </row>
    <row r="1943" spans="1:11" ht="15.75" customHeight="1">
      <c r="A1943" s="325" t="s">
        <v>63</v>
      </c>
      <c r="B1943" s="326"/>
      <c r="C1943" s="7" t="str">
        <f aca="true" t="shared" si="109" ref="C1943:J1943">IF($K$28&lt;&gt;0,SUM(C1925:C1942)," ")</f>
        <v> </v>
      </c>
      <c r="D1943" s="8" t="str">
        <f t="shared" si="109"/>
        <v> </v>
      </c>
      <c r="E1943" s="8" t="str">
        <f t="shared" si="109"/>
        <v> </v>
      </c>
      <c r="F1943" s="8" t="str">
        <f t="shared" si="109"/>
        <v> </v>
      </c>
      <c r="G1943" s="8" t="str">
        <f t="shared" si="109"/>
        <v> </v>
      </c>
      <c r="H1943" s="8" t="str">
        <f t="shared" si="109"/>
        <v> </v>
      </c>
      <c r="I1943" s="8" t="str">
        <f t="shared" si="109"/>
        <v> </v>
      </c>
      <c r="J1943" s="8" t="str">
        <f t="shared" si="109"/>
        <v> </v>
      </c>
      <c r="K1943" s="9">
        <f>SUM(K1925:K1942)+K1907</f>
        <v>0</v>
      </c>
    </row>
    <row r="1944" ht="15" customHeight="1">
      <c r="A1944" s="259"/>
    </row>
    <row r="1945" spans="1:11" ht="15" customHeight="1">
      <c r="A1945" s="323" t="s">
        <v>64</v>
      </c>
      <c r="B1945" s="323"/>
      <c r="C1945" s="323"/>
      <c r="D1945" s="323"/>
      <c r="E1945" s="323"/>
      <c r="F1945" s="323"/>
      <c r="G1945" s="323"/>
      <c r="H1945" s="323"/>
      <c r="I1945" s="323"/>
      <c r="J1945" s="323"/>
      <c r="K1945" s="323"/>
    </row>
    <row r="1946" ht="15" customHeight="1">
      <c r="A1946" s="49"/>
    </row>
    <row r="1947" ht="15" customHeight="1">
      <c r="A1947" s="257" t="s">
        <v>65</v>
      </c>
    </row>
    <row r="1948" spans="3:5" ht="15" customHeight="1">
      <c r="C1948" s="257" t="s">
        <v>66</v>
      </c>
      <c r="E1948" s="257" t="s">
        <v>67</v>
      </c>
    </row>
    <row r="1952" spans="1:11" ht="15.75" customHeight="1">
      <c r="A1952" s="324" t="s">
        <v>49</v>
      </c>
      <c r="B1952" s="324"/>
      <c r="C1952" s="324"/>
      <c r="D1952" s="324"/>
      <c r="E1952" s="324"/>
      <c r="F1952" s="324"/>
      <c r="G1952" s="324"/>
      <c r="H1952" s="324"/>
      <c r="I1952" s="324"/>
      <c r="J1952" s="324"/>
      <c r="K1952" s="324"/>
    </row>
    <row r="1953" spans="1:11" ht="15" customHeight="1">
      <c r="A1953" s="66"/>
      <c r="B1953" s="66"/>
      <c r="C1953" s="66"/>
      <c r="D1953" s="66"/>
      <c r="E1953" s="66"/>
      <c r="F1953" s="73" t="e">
        <f>'proje ve personel bilgileri'!#REF!</f>
        <v>#REF!</v>
      </c>
      <c r="G1953" s="68" t="e">
        <f>IF('proje ve personel bilgileri'!#REF!=1,"/ Haziran ayına aittir.",(IF('proje ve personel bilgileri'!#REF!=2,"/ Aralık ayına aittir.",0)))</f>
        <v>#REF!</v>
      </c>
      <c r="H1953" s="66"/>
      <c r="I1953" s="66"/>
      <c r="J1953" s="66"/>
      <c r="K1953" s="66"/>
    </row>
    <row r="1954" ht="18.75" customHeight="1">
      <c r="K1954" s="4" t="s">
        <v>50</v>
      </c>
    </row>
    <row r="1955" spans="1:11" ht="15.75" customHeight="1">
      <c r="A1955" s="327" t="s">
        <v>2</v>
      </c>
      <c r="B1955" s="328"/>
      <c r="C1955" s="329">
        <f>'proje ve personel bilgileri'!$B$2</f>
        <v>0</v>
      </c>
      <c r="D1955" s="330"/>
      <c r="E1955" s="330"/>
      <c r="F1955" s="330"/>
      <c r="G1955" s="330"/>
      <c r="H1955" s="330"/>
      <c r="I1955" s="330"/>
      <c r="J1955" s="330"/>
      <c r="K1955" s="331"/>
    </row>
    <row r="1956" spans="1:11" ht="15.75" customHeight="1">
      <c r="A1956" s="332" t="s">
        <v>3</v>
      </c>
      <c r="B1956" s="333"/>
      <c r="C1956" s="334">
        <f>'proje ve personel bilgileri'!$B$3</f>
        <v>0</v>
      </c>
      <c r="D1956" s="335"/>
      <c r="E1956" s="335"/>
      <c r="F1956" s="335"/>
      <c r="G1956" s="335"/>
      <c r="H1956" s="335"/>
      <c r="I1956" s="335"/>
      <c r="J1956" s="335"/>
      <c r="K1956" s="336"/>
    </row>
    <row r="1957" spans="1:11" ht="15" customHeight="1">
      <c r="A1957" s="313" t="s">
        <v>51</v>
      </c>
      <c r="B1957" s="313" t="s">
        <v>9</v>
      </c>
      <c r="C1957" s="313" t="s">
        <v>52</v>
      </c>
      <c r="D1957" s="321" t="s">
        <v>53</v>
      </c>
      <c r="E1957" s="314"/>
      <c r="F1957" s="315"/>
      <c r="G1957" s="313" t="s">
        <v>54</v>
      </c>
      <c r="H1957" s="316" t="s">
        <v>55</v>
      </c>
      <c r="I1957" s="316" t="s">
        <v>56</v>
      </c>
      <c r="J1957" s="316" t="s">
        <v>57</v>
      </c>
      <c r="K1957" s="310" t="s">
        <v>58</v>
      </c>
    </row>
    <row r="1958" spans="1:11" ht="15.75" customHeight="1">
      <c r="A1958" s="312"/>
      <c r="B1958" s="312"/>
      <c r="C1958" s="312"/>
      <c r="D1958" s="322"/>
      <c r="E1958" s="319" t="s">
        <v>59</v>
      </c>
      <c r="F1958" s="320"/>
      <c r="G1958" s="312"/>
      <c r="H1958" s="317"/>
      <c r="I1958" s="317"/>
      <c r="J1958" s="317"/>
      <c r="K1958" s="311"/>
    </row>
    <row r="1959" spans="1:11" ht="60.75" customHeight="1">
      <c r="A1959" s="312"/>
      <c r="B1959" s="312"/>
      <c r="C1959" s="312"/>
      <c r="D1959" s="322"/>
      <c r="E1959" s="5" t="s">
        <v>69</v>
      </c>
      <c r="F1959" s="5" t="s">
        <v>61</v>
      </c>
      <c r="G1959" s="312"/>
      <c r="H1959" s="317"/>
      <c r="I1959" s="318"/>
      <c r="J1959" s="318"/>
      <c r="K1959" s="312"/>
    </row>
    <row r="1960" spans="1:11" ht="15.75" customHeight="1">
      <c r="A1960" s="312"/>
      <c r="B1960" s="312"/>
      <c r="C1960" s="312"/>
      <c r="D1960" s="322"/>
      <c r="E1960" s="6" t="s">
        <v>62</v>
      </c>
      <c r="F1960" s="6" t="s">
        <v>62</v>
      </c>
      <c r="G1960" s="253" t="s">
        <v>62</v>
      </c>
      <c r="H1960" s="253" t="s">
        <v>62</v>
      </c>
      <c r="I1960" s="256" t="s">
        <v>62</v>
      </c>
      <c r="J1960" s="6" t="s">
        <v>62</v>
      </c>
      <c r="K1960" s="312"/>
    </row>
    <row r="1961" spans="1:11" ht="15.75" customHeight="1">
      <c r="A1961" s="1">
        <v>991</v>
      </c>
      <c r="B1961" s="90" t="str">
        <f>IF('proje ve personel bilgileri'!A1005&lt;&gt;0,('proje ve personel bilgileri'!A1005)," ")</f>
        <v> </v>
      </c>
      <c r="C1961" s="91"/>
      <c r="D1961" s="92"/>
      <c r="E1961" s="92"/>
      <c r="F1961" s="92"/>
      <c r="G1961" s="92"/>
      <c r="H1961" s="92"/>
      <c r="I1961" s="92"/>
      <c r="J1961" s="92"/>
      <c r="K1961" s="93">
        <f aca="true" t="shared" si="110" ref="K1961:K1978">IF(D1961&lt;&gt;0,SUM(D1961+E1961+F1961+G1961-H1961-I1961-J1961),0)</f>
        <v>0</v>
      </c>
    </row>
    <row r="1962" spans="1:11" ht="15.75" customHeight="1">
      <c r="A1962" s="2">
        <v>992</v>
      </c>
      <c r="B1962" s="90" t="str">
        <f>IF('proje ve personel bilgileri'!A1006&lt;&gt;0,('proje ve personel bilgileri'!A1006)," ")</f>
        <v> </v>
      </c>
      <c r="C1962" s="94"/>
      <c r="D1962" s="255"/>
      <c r="E1962" s="255"/>
      <c r="F1962" s="255"/>
      <c r="G1962" s="255"/>
      <c r="H1962" s="255"/>
      <c r="I1962" s="255"/>
      <c r="J1962" s="255"/>
      <c r="K1962" s="93">
        <f t="shared" si="110"/>
        <v>0</v>
      </c>
    </row>
    <row r="1963" spans="1:11" ht="15.75" customHeight="1">
      <c r="A1963" s="1">
        <v>993</v>
      </c>
      <c r="B1963" s="90" t="str">
        <f>IF('proje ve personel bilgileri'!A1007&lt;&gt;0,('proje ve personel bilgileri'!A1007)," ")</f>
        <v> </v>
      </c>
      <c r="C1963" s="94"/>
      <c r="D1963" s="255"/>
      <c r="E1963" s="255"/>
      <c r="F1963" s="255"/>
      <c r="G1963" s="255"/>
      <c r="H1963" s="255"/>
      <c r="I1963" s="255"/>
      <c r="J1963" s="255"/>
      <c r="K1963" s="93">
        <f t="shared" si="110"/>
        <v>0</v>
      </c>
    </row>
    <row r="1964" spans="1:11" ht="15.75" customHeight="1">
      <c r="A1964" s="2">
        <v>994</v>
      </c>
      <c r="B1964" s="90" t="str">
        <f>IF('proje ve personel bilgileri'!A1008&lt;&gt;0,('proje ve personel bilgileri'!A1008)," ")</f>
        <v> </v>
      </c>
      <c r="C1964" s="94"/>
      <c r="D1964" s="255"/>
      <c r="E1964" s="255"/>
      <c r="F1964" s="255"/>
      <c r="G1964" s="255"/>
      <c r="H1964" s="255"/>
      <c r="I1964" s="255"/>
      <c r="J1964" s="255"/>
      <c r="K1964" s="93">
        <f t="shared" si="110"/>
        <v>0</v>
      </c>
    </row>
    <row r="1965" spans="1:11" ht="15.75" customHeight="1">
      <c r="A1965" s="1">
        <v>995</v>
      </c>
      <c r="B1965" s="90" t="str">
        <f>IF('proje ve personel bilgileri'!A1009&lt;&gt;0,('proje ve personel bilgileri'!A1009)," ")</f>
        <v> </v>
      </c>
      <c r="C1965" s="94"/>
      <c r="D1965" s="255"/>
      <c r="E1965" s="255"/>
      <c r="F1965" s="255"/>
      <c r="G1965" s="255"/>
      <c r="H1965" s="255"/>
      <c r="I1965" s="255"/>
      <c r="J1965" s="255"/>
      <c r="K1965" s="93">
        <f t="shared" si="110"/>
        <v>0</v>
      </c>
    </row>
    <row r="1966" spans="1:11" ht="15.75" customHeight="1">
      <c r="A1966" s="2">
        <v>996</v>
      </c>
      <c r="B1966" s="90" t="str">
        <f>IF('proje ve personel bilgileri'!A1010&lt;&gt;0,('proje ve personel bilgileri'!A1010)," ")</f>
        <v> </v>
      </c>
      <c r="C1966" s="94"/>
      <c r="D1966" s="255"/>
      <c r="E1966" s="255"/>
      <c r="F1966" s="255"/>
      <c r="G1966" s="255"/>
      <c r="H1966" s="255"/>
      <c r="I1966" s="255"/>
      <c r="J1966" s="255"/>
      <c r="K1966" s="93">
        <f t="shared" si="110"/>
        <v>0</v>
      </c>
    </row>
    <row r="1967" spans="1:11" ht="15.75" customHeight="1">
      <c r="A1967" s="1">
        <v>997</v>
      </c>
      <c r="B1967" s="90" t="str">
        <f>IF('proje ve personel bilgileri'!A1011&lt;&gt;0,('proje ve personel bilgileri'!A1011)," ")</f>
        <v> </v>
      </c>
      <c r="C1967" s="94"/>
      <c r="D1967" s="255"/>
      <c r="E1967" s="255"/>
      <c r="F1967" s="255"/>
      <c r="G1967" s="255"/>
      <c r="H1967" s="255"/>
      <c r="I1967" s="255"/>
      <c r="J1967" s="255"/>
      <c r="K1967" s="93">
        <f t="shared" si="110"/>
        <v>0</v>
      </c>
    </row>
    <row r="1968" spans="1:11" ht="15.75" customHeight="1">
      <c r="A1968" s="2">
        <v>998</v>
      </c>
      <c r="B1968" s="90" t="str">
        <f>IF('proje ve personel bilgileri'!A1012&lt;&gt;0,('proje ve personel bilgileri'!A1012)," ")</f>
        <v> </v>
      </c>
      <c r="C1968" s="94"/>
      <c r="D1968" s="255"/>
      <c r="E1968" s="255"/>
      <c r="F1968" s="255"/>
      <c r="G1968" s="255"/>
      <c r="H1968" s="255"/>
      <c r="I1968" s="255"/>
      <c r="J1968" s="255"/>
      <c r="K1968" s="93">
        <f t="shared" si="110"/>
        <v>0</v>
      </c>
    </row>
    <row r="1969" spans="1:11" ht="15.75" customHeight="1">
      <c r="A1969" s="1">
        <v>999</v>
      </c>
      <c r="B1969" s="90" t="str">
        <f>IF('proje ve personel bilgileri'!A1013&lt;&gt;0,('proje ve personel bilgileri'!A1013)," ")</f>
        <v> </v>
      </c>
      <c r="C1969" s="94"/>
      <c r="D1969" s="255"/>
      <c r="E1969" s="255"/>
      <c r="F1969" s="255"/>
      <c r="G1969" s="255"/>
      <c r="H1969" s="255"/>
      <c r="I1969" s="255"/>
      <c r="J1969" s="255"/>
      <c r="K1969" s="93">
        <f t="shared" si="110"/>
        <v>0</v>
      </c>
    </row>
    <row r="1970" spans="1:11" ht="15.75" customHeight="1">
      <c r="A1970" s="2">
        <v>1000</v>
      </c>
      <c r="B1970" s="90" t="str">
        <f>IF('proje ve personel bilgileri'!A1014&lt;&gt;0,('proje ve personel bilgileri'!A1014)," ")</f>
        <v> </v>
      </c>
      <c r="C1970" s="94"/>
      <c r="D1970" s="255"/>
      <c r="E1970" s="255"/>
      <c r="F1970" s="255"/>
      <c r="G1970" s="255"/>
      <c r="H1970" s="255"/>
      <c r="I1970" s="255"/>
      <c r="J1970" s="255"/>
      <c r="K1970" s="93">
        <f t="shared" si="110"/>
        <v>0</v>
      </c>
    </row>
    <row r="1971" spans="1:11" ht="15.75" customHeight="1">
      <c r="A1971" s="1">
        <v>1001</v>
      </c>
      <c r="B1971" s="90" t="str">
        <f>IF('proje ve personel bilgileri'!A1015&lt;&gt;0,('proje ve personel bilgileri'!A1015)," ")</f>
        <v> </v>
      </c>
      <c r="C1971" s="94"/>
      <c r="D1971" s="255"/>
      <c r="E1971" s="255"/>
      <c r="F1971" s="255"/>
      <c r="G1971" s="255"/>
      <c r="H1971" s="255"/>
      <c r="I1971" s="255"/>
      <c r="J1971" s="255"/>
      <c r="K1971" s="93">
        <f t="shared" si="110"/>
        <v>0</v>
      </c>
    </row>
    <row r="1972" spans="1:11" ht="15.75" customHeight="1">
      <c r="A1972" s="2">
        <v>1002</v>
      </c>
      <c r="B1972" s="90" t="str">
        <f>IF('proje ve personel bilgileri'!A1016&lt;&gt;0,('proje ve personel bilgileri'!A1016)," ")</f>
        <v> </v>
      </c>
      <c r="C1972" s="94"/>
      <c r="D1972" s="255"/>
      <c r="E1972" s="255"/>
      <c r="F1972" s="255"/>
      <c r="G1972" s="255"/>
      <c r="H1972" s="255"/>
      <c r="I1972" s="255"/>
      <c r="J1972" s="255"/>
      <c r="K1972" s="93">
        <f t="shared" si="110"/>
        <v>0</v>
      </c>
    </row>
    <row r="1973" spans="1:11" ht="15.75" customHeight="1">
      <c r="A1973" s="1">
        <v>1003</v>
      </c>
      <c r="B1973" s="90" t="str">
        <f>IF('proje ve personel bilgileri'!A1017&lt;&gt;0,('proje ve personel bilgileri'!A1017)," ")</f>
        <v> </v>
      </c>
      <c r="C1973" s="94"/>
      <c r="D1973" s="255"/>
      <c r="E1973" s="255"/>
      <c r="F1973" s="255"/>
      <c r="G1973" s="255"/>
      <c r="H1973" s="255"/>
      <c r="I1973" s="255"/>
      <c r="J1973" s="255"/>
      <c r="K1973" s="93">
        <f t="shared" si="110"/>
        <v>0</v>
      </c>
    </row>
    <row r="1974" spans="1:11" ht="15.75" customHeight="1">
      <c r="A1974" s="2">
        <v>1004</v>
      </c>
      <c r="B1974" s="90" t="str">
        <f>IF('proje ve personel bilgileri'!A1018&lt;&gt;0,('proje ve personel bilgileri'!A1018)," ")</f>
        <v> </v>
      </c>
      <c r="C1974" s="94"/>
      <c r="D1974" s="255"/>
      <c r="E1974" s="255"/>
      <c r="F1974" s="255"/>
      <c r="G1974" s="255"/>
      <c r="H1974" s="255"/>
      <c r="I1974" s="255"/>
      <c r="J1974" s="255"/>
      <c r="K1974" s="93">
        <f t="shared" si="110"/>
        <v>0</v>
      </c>
    </row>
    <row r="1975" spans="1:11" ht="15.75" customHeight="1">
      <c r="A1975" s="1">
        <v>1005</v>
      </c>
      <c r="B1975" s="90" t="str">
        <f>IF('proje ve personel bilgileri'!A1019&lt;&gt;0,('proje ve personel bilgileri'!A1019)," ")</f>
        <v> </v>
      </c>
      <c r="C1975" s="94"/>
      <c r="D1975" s="255"/>
      <c r="E1975" s="255"/>
      <c r="F1975" s="255"/>
      <c r="G1975" s="255"/>
      <c r="H1975" s="255"/>
      <c r="I1975" s="255"/>
      <c r="J1975" s="255"/>
      <c r="K1975" s="93">
        <f t="shared" si="110"/>
        <v>0</v>
      </c>
    </row>
    <row r="1976" spans="1:11" ht="15.75" customHeight="1">
      <c r="A1976" s="2">
        <v>1006</v>
      </c>
      <c r="B1976" s="90" t="str">
        <f>IF('proje ve personel bilgileri'!A1020&lt;&gt;0,('proje ve personel bilgileri'!A1020)," ")</f>
        <v> </v>
      </c>
      <c r="C1976" s="94"/>
      <c r="D1976" s="255"/>
      <c r="E1976" s="255"/>
      <c r="F1976" s="255"/>
      <c r="G1976" s="255"/>
      <c r="H1976" s="255"/>
      <c r="I1976" s="255"/>
      <c r="J1976" s="255"/>
      <c r="K1976" s="93">
        <f t="shared" si="110"/>
        <v>0</v>
      </c>
    </row>
    <row r="1977" spans="1:11" ht="15.75" customHeight="1">
      <c r="A1977" s="1">
        <v>1007</v>
      </c>
      <c r="B1977" s="90" t="str">
        <f>IF('proje ve personel bilgileri'!A1021&lt;&gt;0,('proje ve personel bilgileri'!A1021)," ")</f>
        <v> </v>
      </c>
      <c r="C1977" s="94"/>
      <c r="D1977" s="255"/>
      <c r="E1977" s="255"/>
      <c r="F1977" s="255"/>
      <c r="G1977" s="255"/>
      <c r="H1977" s="255"/>
      <c r="I1977" s="255"/>
      <c r="J1977" s="255"/>
      <c r="K1977" s="93">
        <f t="shared" si="110"/>
        <v>0</v>
      </c>
    </row>
    <row r="1978" spans="1:11" ht="15" customHeight="1">
      <c r="A1978" s="2">
        <v>1008</v>
      </c>
      <c r="B1978" s="90" t="str">
        <f>IF('proje ve personel bilgileri'!A1022&lt;&gt;0,('proje ve personel bilgileri'!A1022)," ")</f>
        <v> </v>
      </c>
      <c r="C1978" s="94"/>
      <c r="D1978" s="255"/>
      <c r="E1978" s="255"/>
      <c r="F1978" s="255"/>
      <c r="G1978" s="255"/>
      <c r="H1978" s="255"/>
      <c r="I1978" s="255"/>
      <c r="J1978" s="255"/>
      <c r="K1978" s="93">
        <f t="shared" si="110"/>
        <v>0</v>
      </c>
    </row>
    <row r="1979" spans="1:11" ht="15.75" customHeight="1">
      <c r="A1979" s="325" t="s">
        <v>63</v>
      </c>
      <c r="B1979" s="326"/>
      <c r="C1979" s="7" t="str">
        <f aca="true" t="shared" si="111" ref="C1979:J1979">IF($K$28&lt;&gt;0,SUM(C1961:C1978)," ")</f>
        <v> </v>
      </c>
      <c r="D1979" s="8" t="str">
        <f t="shared" si="111"/>
        <v> </v>
      </c>
      <c r="E1979" s="8" t="str">
        <f t="shared" si="111"/>
        <v> </v>
      </c>
      <c r="F1979" s="8" t="str">
        <f t="shared" si="111"/>
        <v> </v>
      </c>
      <c r="G1979" s="8" t="str">
        <f t="shared" si="111"/>
        <v> </v>
      </c>
      <c r="H1979" s="8" t="str">
        <f t="shared" si="111"/>
        <v> </v>
      </c>
      <c r="I1979" s="8" t="str">
        <f t="shared" si="111"/>
        <v> </v>
      </c>
      <c r="J1979" s="8" t="str">
        <f t="shared" si="111"/>
        <v> </v>
      </c>
      <c r="K1979" s="9">
        <f>SUM(K1961:K1978)+K1943</f>
        <v>0</v>
      </c>
    </row>
    <row r="1980" ht="15" customHeight="1">
      <c r="A1980" s="259"/>
    </row>
    <row r="1981" spans="1:11" ht="15" customHeight="1">
      <c r="A1981" s="323" t="s">
        <v>64</v>
      </c>
      <c r="B1981" s="323"/>
      <c r="C1981" s="323"/>
      <c r="D1981" s="323"/>
      <c r="E1981" s="323"/>
      <c r="F1981" s="323"/>
      <c r="G1981" s="323"/>
      <c r="H1981" s="323"/>
      <c r="I1981" s="323"/>
      <c r="J1981" s="323"/>
      <c r="K1981" s="323"/>
    </row>
    <row r="1982" ht="15" customHeight="1">
      <c r="A1982" s="49"/>
    </row>
    <row r="1983" ht="15" customHeight="1">
      <c r="A1983" s="257" t="s">
        <v>65</v>
      </c>
    </row>
    <row r="1984" spans="3:5" ht="15" customHeight="1">
      <c r="C1984" s="257" t="s">
        <v>66</v>
      </c>
      <c r="E1984" s="257" t="s">
        <v>67</v>
      </c>
    </row>
  </sheetData>
  <sheetProtection password="D0BF" sheet="1" objects="1" scenarios="1"/>
  <mergeCells count="1008">
    <mergeCell ref="A35:K35"/>
    <mergeCell ref="C38:K38"/>
    <mergeCell ref="C39:K39"/>
    <mergeCell ref="H40:H42"/>
    <mergeCell ref="K40:K43"/>
    <mergeCell ref="B40:B43"/>
    <mergeCell ref="D40:D43"/>
    <mergeCell ref="E40:F40"/>
    <mergeCell ref="C40:C43"/>
    <mergeCell ref="A40:A43"/>
    <mergeCell ref="A28:B28"/>
    <mergeCell ref="E7:F7"/>
    <mergeCell ref="A5:B5"/>
    <mergeCell ref="B6:B9"/>
    <mergeCell ref="C6:C9"/>
    <mergeCell ref="D6:D9"/>
    <mergeCell ref="E6:F6"/>
    <mergeCell ref="J6:J8"/>
    <mergeCell ref="C74:K74"/>
    <mergeCell ref="K75:K78"/>
    <mergeCell ref="A99:K99"/>
    <mergeCell ref="E111:F111"/>
    <mergeCell ref="A74:B74"/>
    <mergeCell ref="A105:K105"/>
    <mergeCell ref="H75:H77"/>
    <mergeCell ref="D75:D78"/>
    <mergeCell ref="G75:G77"/>
    <mergeCell ref="C109:K109"/>
    <mergeCell ref="E75:F75"/>
    <mergeCell ref="A108:B108"/>
    <mergeCell ref="A109:B109"/>
    <mergeCell ref="E76:F76"/>
    <mergeCell ref="A64:K64"/>
    <mergeCell ref="A73:B73"/>
    <mergeCell ref="C108:K108"/>
    <mergeCell ref="A97:B97"/>
    <mergeCell ref="A75:A78"/>
    <mergeCell ref="E41:F41"/>
    <mergeCell ref="A38:B38"/>
    <mergeCell ref="A39:B39"/>
    <mergeCell ref="I40:I42"/>
    <mergeCell ref="J40:J42"/>
    <mergeCell ref="I75:I77"/>
    <mergeCell ref="J75:J77"/>
    <mergeCell ref="A70:K70"/>
    <mergeCell ref="C73:K73"/>
    <mergeCell ref="G40:G42"/>
    <mergeCell ref="A62:B62"/>
    <mergeCell ref="A144:B144"/>
    <mergeCell ref="E146:F146"/>
    <mergeCell ref="A167:B167"/>
    <mergeCell ref="A145:A148"/>
    <mergeCell ref="C144:K144"/>
    <mergeCell ref="K145:K148"/>
    <mergeCell ref="I110:I112"/>
    <mergeCell ref="J110:J112"/>
    <mergeCell ref="H110:H112"/>
    <mergeCell ref="A169:K169"/>
    <mergeCell ref="I145:I147"/>
    <mergeCell ref="J145:J147"/>
    <mergeCell ref="A143:B143"/>
    <mergeCell ref="A132:B132"/>
    <mergeCell ref="E110:F110"/>
    <mergeCell ref="G110:G112"/>
    <mergeCell ref="A110:A113"/>
    <mergeCell ref="B110:B113"/>
    <mergeCell ref="C143:K143"/>
    <mergeCell ref="A140:K140"/>
    <mergeCell ref="C110:C113"/>
    <mergeCell ref="D110:D113"/>
    <mergeCell ref="K110:K113"/>
    <mergeCell ref="A134:K134"/>
    <mergeCell ref="E145:F145"/>
    <mergeCell ref="G145:G147"/>
    <mergeCell ref="C178:K178"/>
    <mergeCell ref="C179:K179"/>
    <mergeCell ref="C145:C148"/>
    <mergeCell ref="D180:D183"/>
    <mergeCell ref="E180:F180"/>
    <mergeCell ref="A175:K175"/>
    <mergeCell ref="B145:B148"/>
    <mergeCell ref="D145:D148"/>
    <mergeCell ref="K180:K183"/>
    <mergeCell ref="H145:H147"/>
    <mergeCell ref="A178:B178"/>
    <mergeCell ref="A179:B179"/>
    <mergeCell ref="A285:A288"/>
    <mergeCell ref="A202:B202"/>
    <mergeCell ref="A248:B248"/>
    <mergeCell ref="A249:B249"/>
    <mergeCell ref="A245:K245"/>
    <mergeCell ref="C248:K248"/>
    <mergeCell ref="C249:K249"/>
    <mergeCell ref="A210:K210"/>
    <mergeCell ref="A204:K204"/>
    <mergeCell ref="K250:K253"/>
    <mergeCell ref="C283:K283"/>
    <mergeCell ref="C215:C218"/>
    <mergeCell ref="D215:D218"/>
    <mergeCell ref="A250:A253"/>
    <mergeCell ref="B250:B253"/>
    <mergeCell ref="G215:G217"/>
    <mergeCell ref="A239:K239"/>
    <mergeCell ref="C250:C253"/>
    <mergeCell ref="H180:H182"/>
    <mergeCell ref="E181:F181"/>
    <mergeCell ref="C213:K213"/>
    <mergeCell ref="B215:B218"/>
    <mergeCell ref="A213:B213"/>
    <mergeCell ref="A214:B214"/>
    <mergeCell ref="G180:G182"/>
    <mergeCell ref="E215:F215"/>
    <mergeCell ref="H215:H217"/>
    <mergeCell ref="E216:F216"/>
    <mergeCell ref="H355:H357"/>
    <mergeCell ref="E321:F321"/>
    <mergeCell ref="A425:A428"/>
    <mergeCell ref="B320:B323"/>
    <mergeCell ref="A385:K385"/>
    <mergeCell ref="C388:K388"/>
    <mergeCell ref="C389:K389"/>
    <mergeCell ref="D355:D358"/>
    <mergeCell ref="E355:F355"/>
    <mergeCell ref="G355:G357"/>
    <mergeCell ref="A320:A323"/>
    <mergeCell ref="C320:C323"/>
    <mergeCell ref="D320:D323"/>
    <mergeCell ref="C705:C708"/>
    <mergeCell ref="D705:D708"/>
    <mergeCell ref="E705:F705"/>
    <mergeCell ref="A565:A568"/>
    <mergeCell ref="E460:F460"/>
    <mergeCell ref="A552:B552"/>
    <mergeCell ref="A530:A533"/>
    <mergeCell ref="H460:H462"/>
    <mergeCell ref="A495:A498"/>
    <mergeCell ref="B495:B498"/>
    <mergeCell ref="C495:C498"/>
    <mergeCell ref="A529:B529"/>
    <mergeCell ref="G705:G707"/>
    <mergeCell ref="E601:F601"/>
    <mergeCell ref="H565:H567"/>
    <mergeCell ref="G600:G602"/>
    <mergeCell ref="H600:H602"/>
    <mergeCell ref="E461:F461"/>
    <mergeCell ref="G530:G532"/>
    <mergeCell ref="A845:A848"/>
    <mergeCell ref="E811:F811"/>
    <mergeCell ref="A460:A463"/>
    <mergeCell ref="B460:B463"/>
    <mergeCell ref="D810:D813"/>
    <mergeCell ref="G460:G462"/>
    <mergeCell ref="G635:G637"/>
    <mergeCell ref="C599:K599"/>
    <mergeCell ref="D880:D883"/>
    <mergeCell ref="B845:B848"/>
    <mergeCell ref="C845:C848"/>
    <mergeCell ref="D845:D848"/>
    <mergeCell ref="C529:K529"/>
    <mergeCell ref="I495:I497"/>
    <mergeCell ref="A832:B832"/>
    <mergeCell ref="A810:A813"/>
    <mergeCell ref="B810:B813"/>
    <mergeCell ref="C810:C813"/>
    <mergeCell ref="G775:G777"/>
    <mergeCell ref="H775:H777"/>
    <mergeCell ref="J810:J812"/>
    <mergeCell ref="E845:F845"/>
    <mergeCell ref="G845:G847"/>
    <mergeCell ref="J495:J497"/>
    <mergeCell ref="E495:F495"/>
    <mergeCell ref="H495:H497"/>
    <mergeCell ref="A589:K589"/>
    <mergeCell ref="A595:K595"/>
    <mergeCell ref="A215:A218"/>
    <mergeCell ref="A1:K1"/>
    <mergeCell ref="C4:K4"/>
    <mergeCell ref="C5:K5"/>
    <mergeCell ref="K6:K9"/>
    <mergeCell ref="A30:K30"/>
    <mergeCell ref="G6:G8"/>
    <mergeCell ref="H6:H8"/>
    <mergeCell ref="A6:A9"/>
    <mergeCell ref="I6:I8"/>
    <mergeCell ref="A4:B4"/>
    <mergeCell ref="E915:F915"/>
    <mergeCell ref="B75:B78"/>
    <mergeCell ref="C75:C78"/>
    <mergeCell ref="A951:A954"/>
    <mergeCell ref="B951:B954"/>
    <mergeCell ref="C951:C954"/>
    <mergeCell ref="D951:D954"/>
    <mergeCell ref="B180:B183"/>
    <mergeCell ref="C180:C183"/>
    <mergeCell ref="H810:H812"/>
    <mergeCell ref="E951:F951"/>
    <mergeCell ref="A949:B949"/>
    <mergeCell ref="A950:B950"/>
    <mergeCell ref="E916:F916"/>
    <mergeCell ref="A937:B937"/>
    <mergeCell ref="A915:A918"/>
    <mergeCell ref="B915:B918"/>
    <mergeCell ref="C915:C918"/>
    <mergeCell ref="G810:G812"/>
    <mergeCell ref="D915:D918"/>
    <mergeCell ref="B285:B288"/>
    <mergeCell ref="G915:G917"/>
    <mergeCell ref="A913:B913"/>
    <mergeCell ref="C214:K214"/>
    <mergeCell ref="K215:K218"/>
    <mergeCell ref="K285:K288"/>
    <mergeCell ref="A309:K309"/>
    <mergeCell ref="A315:K315"/>
    <mergeCell ref="C318:K318"/>
    <mergeCell ref="I180:I182"/>
    <mergeCell ref="J180:J182"/>
    <mergeCell ref="I215:I217"/>
    <mergeCell ref="J215:J217"/>
    <mergeCell ref="A180:A183"/>
    <mergeCell ref="A272:B272"/>
    <mergeCell ref="H250:H252"/>
    <mergeCell ref="I250:I252"/>
    <mergeCell ref="J250:J252"/>
    <mergeCell ref="A237:B237"/>
    <mergeCell ref="C319:K319"/>
    <mergeCell ref="A318:B318"/>
    <mergeCell ref="A319:B319"/>
    <mergeCell ref="E286:F286"/>
    <mergeCell ref="A307:B307"/>
    <mergeCell ref="G250:G252"/>
    <mergeCell ref="I285:I287"/>
    <mergeCell ref="J285:J287"/>
    <mergeCell ref="A283:B283"/>
    <mergeCell ref="A284:B284"/>
    <mergeCell ref="H285:H287"/>
    <mergeCell ref="E251:F251"/>
    <mergeCell ref="A342:B342"/>
    <mergeCell ref="D250:D253"/>
    <mergeCell ref="E250:F250"/>
    <mergeCell ref="C285:C288"/>
    <mergeCell ref="D285:D288"/>
    <mergeCell ref="E285:F285"/>
    <mergeCell ref="C284:K284"/>
    <mergeCell ref="G285:G287"/>
    <mergeCell ref="A274:K274"/>
    <mergeCell ref="A280:K280"/>
    <mergeCell ref="A344:K344"/>
    <mergeCell ref="A350:K350"/>
    <mergeCell ref="C353:K353"/>
    <mergeCell ref="C354:K354"/>
    <mergeCell ref="A353:B353"/>
    <mergeCell ref="A354:B354"/>
    <mergeCell ref="I320:I322"/>
    <mergeCell ref="J320:J322"/>
    <mergeCell ref="A388:B388"/>
    <mergeCell ref="A389:B389"/>
    <mergeCell ref="E356:F356"/>
    <mergeCell ref="A377:B377"/>
    <mergeCell ref="I355:I357"/>
    <mergeCell ref="J355:J357"/>
    <mergeCell ref="A379:K379"/>
    <mergeCell ref="A355:A358"/>
    <mergeCell ref="B355:B358"/>
    <mergeCell ref="C355:C358"/>
    <mergeCell ref="E320:F320"/>
    <mergeCell ref="G320:G322"/>
    <mergeCell ref="K425:K428"/>
    <mergeCell ref="E426:F426"/>
    <mergeCell ref="C424:K424"/>
    <mergeCell ref="E390:F390"/>
    <mergeCell ref="K355:K358"/>
    <mergeCell ref="K320:K323"/>
    <mergeCell ref="E425:F425"/>
    <mergeCell ref="H320:H322"/>
    <mergeCell ref="A424:B424"/>
    <mergeCell ref="H390:H392"/>
    <mergeCell ref="I390:I392"/>
    <mergeCell ref="A449:K449"/>
    <mergeCell ref="A455:K455"/>
    <mergeCell ref="C458:K458"/>
    <mergeCell ref="K390:K393"/>
    <mergeCell ref="A414:K414"/>
    <mergeCell ref="A420:K420"/>
    <mergeCell ref="C423:K423"/>
    <mergeCell ref="C459:K459"/>
    <mergeCell ref="A458:B458"/>
    <mergeCell ref="A459:B459"/>
    <mergeCell ref="A447:B447"/>
    <mergeCell ref="B425:B428"/>
    <mergeCell ref="I425:I427"/>
    <mergeCell ref="J425:J427"/>
    <mergeCell ref="C425:C428"/>
    <mergeCell ref="D425:D428"/>
    <mergeCell ref="G425:G427"/>
    <mergeCell ref="A423:B423"/>
    <mergeCell ref="G390:G392"/>
    <mergeCell ref="J390:J392"/>
    <mergeCell ref="H425:H427"/>
    <mergeCell ref="E391:F391"/>
    <mergeCell ref="A412:B412"/>
    <mergeCell ref="A390:A393"/>
    <mergeCell ref="B390:B393"/>
    <mergeCell ref="C390:C393"/>
    <mergeCell ref="D390:D393"/>
    <mergeCell ref="K495:K498"/>
    <mergeCell ref="A519:K519"/>
    <mergeCell ref="A525:K525"/>
    <mergeCell ref="C528:K528"/>
    <mergeCell ref="A528:B528"/>
    <mergeCell ref="E496:F496"/>
    <mergeCell ref="A517:B517"/>
    <mergeCell ref="G495:G497"/>
    <mergeCell ref="D495:D498"/>
    <mergeCell ref="K460:K463"/>
    <mergeCell ref="A484:K484"/>
    <mergeCell ref="A490:K490"/>
    <mergeCell ref="C493:K493"/>
    <mergeCell ref="C494:K494"/>
    <mergeCell ref="A493:B493"/>
    <mergeCell ref="A494:B494"/>
    <mergeCell ref="C460:C463"/>
    <mergeCell ref="D460:D463"/>
    <mergeCell ref="A482:B482"/>
    <mergeCell ref="I460:I462"/>
    <mergeCell ref="J460:J462"/>
    <mergeCell ref="K565:K568"/>
    <mergeCell ref="A564:B564"/>
    <mergeCell ref="H530:H532"/>
    <mergeCell ref="I530:I532"/>
    <mergeCell ref="E531:F531"/>
    <mergeCell ref="J530:J532"/>
    <mergeCell ref="D530:D533"/>
    <mergeCell ref="E530:F530"/>
    <mergeCell ref="A598:B598"/>
    <mergeCell ref="K530:K533"/>
    <mergeCell ref="A554:K554"/>
    <mergeCell ref="A560:K560"/>
    <mergeCell ref="C563:K563"/>
    <mergeCell ref="C564:K564"/>
    <mergeCell ref="A563:B563"/>
    <mergeCell ref="B530:B533"/>
    <mergeCell ref="C530:C533"/>
    <mergeCell ref="C598:K598"/>
    <mergeCell ref="A599:B599"/>
    <mergeCell ref="E566:F566"/>
    <mergeCell ref="A587:B587"/>
    <mergeCell ref="B565:B568"/>
    <mergeCell ref="I565:I567"/>
    <mergeCell ref="J565:J567"/>
    <mergeCell ref="C565:C568"/>
    <mergeCell ref="D565:D568"/>
    <mergeCell ref="E565:F565"/>
    <mergeCell ref="G565:G567"/>
    <mergeCell ref="K635:K638"/>
    <mergeCell ref="A659:K659"/>
    <mergeCell ref="A665:K665"/>
    <mergeCell ref="K600:K603"/>
    <mergeCell ref="A624:K624"/>
    <mergeCell ref="A630:K630"/>
    <mergeCell ref="C633:K633"/>
    <mergeCell ref="C634:K634"/>
    <mergeCell ref="A633:B633"/>
    <mergeCell ref="A634:B634"/>
    <mergeCell ref="C668:K668"/>
    <mergeCell ref="C669:K669"/>
    <mergeCell ref="A668:B668"/>
    <mergeCell ref="A669:B669"/>
    <mergeCell ref="E636:F636"/>
    <mergeCell ref="A657:B657"/>
    <mergeCell ref="A635:A638"/>
    <mergeCell ref="I635:I637"/>
    <mergeCell ref="J635:J637"/>
    <mergeCell ref="B635:B638"/>
    <mergeCell ref="C600:C603"/>
    <mergeCell ref="D600:D603"/>
    <mergeCell ref="E600:F600"/>
    <mergeCell ref="I600:I602"/>
    <mergeCell ref="J600:J602"/>
    <mergeCell ref="A600:A603"/>
    <mergeCell ref="B600:B603"/>
    <mergeCell ref="C635:C638"/>
    <mergeCell ref="D635:D638"/>
    <mergeCell ref="E635:F635"/>
    <mergeCell ref="A622:B622"/>
    <mergeCell ref="H635:H637"/>
    <mergeCell ref="K705:K708"/>
    <mergeCell ref="E706:F706"/>
    <mergeCell ref="A704:B704"/>
    <mergeCell ref="I670:I672"/>
    <mergeCell ref="J670:J672"/>
    <mergeCell ref="A729:K729"/>
    <mergeCell ref="A735:K735"/>
    <mergeCell ref="C738:K738"/>
    <mergeCell ref="C739:K739"/>
    <mergeCell ref="A738:B738"/>
    <mergeCell ref="A739:B739"/>
    <mergeCell ref="A727:B727"/>
    <mergeCell ref="A705:A708"/>
    <mergeCell ref="I705:I707"/>
    <mergeCell ref="J705:J707"/>
    <mergeCell ref="K670:K673"/>
    <mergeCell ref="A694:K694"/>
    <mergeCell ref="A700:K700"/>
    <mergeCell ref="C703:K703"/>
    <mergeCell ref="C704:K704"/>
    <mergeCell ref="A703:B703"/>
    <mergeCell ref="G670:G672"/>
    <mergeCell ref="H705:H707"/>
    <mergeCell ref="H670:H672"/>
    <mergeCell ref="E671:F671"/>
    <mergeCell ref="A692:B692"/>
    <mergeCell ref="A670:A673"/>
    <mergeCell ref="B670:B673"/>
    <mergeCell ref="C670:C673"/>
    <mergeCell ref="D670:D673"/>
    <mergeCell ref="E670:F670"/>
    <mergeCell ref="B705:B708"/>
    <mergeCell ref="K775:K778"/>
    <mergeCell ref="A799:K799"/>
    <mergeCell ref="A805:K805"/>
    <mergeCell ref="C808:K808"/>
    <mergeCell ref="A808:B808"/>
    <mergeCell ref="A773:B773"/>
    <mergeCell ref="A774:B774"/>
    <mergeCell ref="E741:F741"/>
    <mergeCell ref="A762:B762"/>
    <mergeCell ref="K740:K743"/>
    <mergeCell ref="A764:K764"/>
    <mergeCell ref="A770:K770"/>
    <mergeCell ref="C773:K773"/>
    <mergeCell ref="C774:K774"/>
    <mergeCell ref="D775:D778"/>
    <mergeCell ref="E775:F775"/>
    <mergeCell ref="B740:B743"/>
    <mergeCell ref="C740:C743"/>
    <mergeCell ref="D740:D743"/>
    <mergeCell ref="A809:B809"/>
    <mergeCell ref="E776:F776"/>
    <mergeCell ref="A797:B797"/>
    <mergeCell ref="E846:F846"/>
    <mergeCell ref="A867:B867"/>
    <mergeCell ref="I845:I847"/>
    <mergeCell ref="I775:I777"/>
    <mergeCell ref="H845:H847"/>
    <mergeCell ref="E810:F810"/>
    <mergeCell ref="C809:K809"/>
    <mergeCell ref="A740:A743"/>
    <mergeCell ref="I740:I742"/>
    <mergeCell ref="J740:J742"/>
    <mergeCell ref="H740:H742"/>
    <mergeCell ref="A775:A778"/>
    <mergeCell ref="B775:B778"/>
    <mergeCell ref="C775:C778"/>
    <mergeCell ref="J775:J777"/>
    <mergeCell ref="E740:F740"/>
    <mergeCell ref="G740:G742"/>
    <mergeCell ref="A869:K869"/>
    <mergeCell ref="A875:K875"/>
    <mergeCell ref="C878:K878"/>
    <mergeCell ref="C879:K879"/>
    <mergeCell ref="A878:B878"/>
    <mergeCell ref="A879:B879"/>
    <mergeCell ref="J845:J847"/>
    <mergeCell ref="K810:K813"/>
    <mergeCell ref="A834:K834"/>
    <mergeCell ref="A840:K840"/>
    <mergeCell ref="C843:K843"/>
    <mergeCell ref="C844:K844"/>
    <mergeCell ref="A843:B843"/>
    <mergeCell ref="A844:B844"/>
    <mergeCell ref="I810:I812"/>
    <mergeCell ref="K845:K848"/>
    <mergeCell ref="K951:K954"/>
    <mergeCell ref="A975:K975"/>
    <mergeCell ref="K915:K918"/>
    <mergeCell ref="A939:K939"/>
    <mergeCell ref="A946:K946"/>
    <mergeCell ref="C949:K949"/>
    <mergeCell ref="C950:K950"/>
    <mergeCell ref="H951:H953"/>
    <mergeCell ref="E952:F952"/>
    <mergeCell ref="A973:B973"/>
    <mergeCell ref="I951:I953"/>
    <mergeCell ref="J951:J953"/>
    <mergeCell ref="I915:I917"/>
    <mergeCell ref="J915:J917"/>
    <mergeCell ref="K880:K883"/>
    <mergeCell ref="A904:K904"/>
    <mergeCell ref="A910:K910"/>
    <mergeCell ref="C913:K913"/>
    <mergeCell ref="C914:K914"/>
    <mergeCell ref="E880:F880"/>
    <mergeCell ref="G880:G882"/>
    <mergeCell ref="H880:H882"/>
    <mergeCell ref="I880:I882"/>
    <mergeCell ref="J880:J882"/>
    <mergeCell ref="G951:G953"/>
    <mergeCell ref="A914:B914"/>
    <mergeCell ref="H915:H917"/>
    <mergeCell ref="E881:F881"/>
    <mergeCell ref="A902:B902"/>
    <mergeCell ref="A880:A883"/>
    <mergeCell ref="B880:B883"/>
    <mergeCell ref="C880:C883"/>
    <mergeCell ref="A1007:B1007"/>
    <mergeCell ref="A1009:K1009"/>
    <mergeCell ref="A1016:K1016"/>
    <mergeCell ref="A1019:B1019"/>
    <mergeCell ref="C1019:K1019"/>
    <mergeCell ref="G985:G987"/>
    <mergeCell ref="H985:H987"/>
    <mergeCell ref="I985:I987"/>
    <mergeCell ref="J985:J987"/>
    <mergeCell ref="K985:K988"/>
    <mergeCell ref="A985:A988"/>
    <mergeCell ref="B985:B988"/>
    <mergeCell ref="C985:C988"/>
    <mergeCell ref="D985:D988"/>
    <mergeCell ref="E985:F985"/>
    <mergeCell ref="E986:F986"/>
    <mergeCell ref="A980:K980"/>
    <mergeCell ref="A983:B983"/>
    <mergeCell ref="C983:K983"/>
    <mergeCell ref="A984:B984"/>
    <mergeCell ref="C984:K984"/>
    <mergeCell ref="A1056:B1056"/>
    <mergeCell ref="C1056:K1056"/>
    <mergeCell ref="A1055:B1055"/>
    <mergeCell ref="C1055:K1055"/>
    <mergeCell ref="A1045:K1045"/>
    <mergeCell ref="J1057:J1059"/>
    <mergeCell ref="K1057:K1060"/>
    <mergeCell ref="E1058:F1058"/>
    <mergeCell ref="G1057:G1059"/>
    <mergeCell ref="H1057:H1059"/>
    <mergeCell ref="I1057:I1059"/>
    <mergeCell ref="E1057:F1057"/>
    <mergeCell ref="A1052:K1052"/>
    <mergeCell ref="A1043:B1043"/>
    <mergeCell ref="A1020:B1020"/>
    <mergeCell ref="C1020:K1020"/>
    <mergeCell ref="B1021:B1024"/>
    <mergeCell ref="C1021:C1024"/>
    <mergeCell ref="D1021:D1024"/>
    <mergeCell ref="E1021:F1021"/>
    <mergeCell ref="I1021:I1023"/>
    <mergeCell ref="J1021:J1023"/>
    <mergeCell ref="K1021:K1024"/>
    <mergeCell ref="E1022:F1022"/>
    <mergeCell ref="G1021:G1023"/>
    <mergeCell ref="H1021:H1023"/>
    <mergeCell ref="A1021:A1024"/>
    <mergeCell ref="E1129:F1129"/>
    <mergeCell ref="G1129:G1131"/>
    <mergeCell ref="E1093:F1093"/>
    <mergeCell ref="G1093:G1095"/>
    <mergeCell ref="A1081:K1081"/>
    <mergeCell ref="A1088:K1088"/>
    <mergeCell ref="A1091:B1091"/>
    <mergeCell ref="C1091:K1091"/>
    <mergeCell ref="A1092:B1092"/>
    <mergeCell ref="C1092:K1092"/>
    <mergeCell ref="H1093:H1095"/>
    <mergeCell ref="I1093:I1095"/>
    <mergeCell ref="A1079:B1079"/>
    <mergeCell ref="A1057:A1060"/>
    <mergeCell ref="B1057:B1060"/>
    <mergeCell ref="C1057:C1060"/>
    <mergeCell ref="D1057:D1060"/>
    <mergeCell ref="A1153:K1153"/>
    <mergeCell ref="A1151:B1151"/>
    <mergeCell ref="A1129:A1132"/>
    <mergeCell ref="B1129:B1132"/>
    <mergeCell ref="C1129:C1132"/>
    <mergeCell ref="A1160:K1160"/>
    <mergeCell ref="A1163:B1163"/>
    <mergeCell ref="C1163:K1163"/>
    <mergeCell ref="A1164:B1164"/>
    <mergeCell ref="C1164:K1164"/>
    <mergeCell ref="H1165:H1167"/>
    <mergeCell ref="I1165:I1167"/>
    <mergeCell ref="D1129:D1132"/>
    <mergeCell ref="A1115:B1115"/>
    <mergeCell ref="A1093:A1096"/>
    <mergeCell ref="B1093:B1096"/>
    <mergeCell ref="C1093:C1096"/>
    <mergeCell ref="D1093:D1096"/>
    <mergeCell ref="C1128:K1128"/>
    <mergeCell ref="J1129:J1131"/>
    <mergeCell ref="K1129:K1132"/>
    <mergeCell ref="E1130:F1130"/>
    <mergeCell ref="H1129:H1131"/>
    <mergeCell ref="I1129:I1131"/>
    <mergeCell ref="J1093:J1095"/>
    <mergeCell ref="K1093:K1096"/>
    <mergeCell ref="E1094:F1094"/>
    <mergeCell ref="A1117:K1117"/>
    <mergeCell ref="A1124:K1124"/>
    <mergeCell ref="A1127:B1127"/>
    <mergeCell ref="C1127:K1127"/>
    <mergeCell ref="A1128:B1128"/>
    <mergeCell ref="A1200:B1200"/>
    <mergeCell ref="C1200:K1200"/>
    <mergeCell ref="A1187:B1187"/>
    <mergeCell ref="A1165:A1168"/>
    <mergeCell ref="B1165:B1168"/>
    <mergeCell ref="C1165:C1168"/>
    <mergeCell ref="D1165:D1168"/>
    <mergeCell ref="E1165:F1165"/>
    <mergeCell ref="G1165:G1167"/>
    <mergeCell ref="I1201:I1203"/>
    <mergeCell ref="J1165:J1167"/>
    <mergeCell ref="K1165:K1168"/>
    <mergeCell ref="E1166:F1166"/>
    <mergeCell ref="A1189:K1189"/>
    <mergeCell ref="A1196:K1196"/>
    <mergeCell ref="A1199:B1199"/>
    <mergeCell ref="C1199:K1199"/>
    <mergeCell ref="A1201:A1204"/>
    <mergeCell ref="B1201:B1204"/>
    <mergeCell ref="C1235:K1235"/>
    <mergeCell ref="A1236:B1236"/>
    <mergeCell ref="C1236:K1236"/>
    <mergeCell ref="J1201:J1203"/>
    <mergeCell ref="K1201:K1204"/>
    <mergeCell ref="E1202:F1202"/>
    <mergeCell ref="E1201:F1201"/>
    <mergeCell ref="G1201:G1203"/>
    <mergeCell ref="H1201:H1203"/>
    <mergeCell ref="A1223:B1223"/>
    <mergeCell ref="C1201:C1204"/>
    <mergeCell ref="D1201:D1204"/>
    <mergeCell ref="E1273:F1273"/>
    <mergeCell ref="E1237:F1237"/>
    <mergeCell ref="A1225:K1225"/>
    <mergeCell ref="A1232:K1232"/>
    <mergeCell ref="A1235:B1235"/>
    <mergeCell ref="C1237:C1240"/>
    <mergeCell ref="D1237:D1240"/>
    <mergeCell ref="A1272:B1272"/>
    <mergeCell ref="A1297:K1297"/>
    <mergeCell ref="A1304:K1304"/>
    <mergeCell ref="A1307:B1307"/>
    <mergeCell ref="C1307:K1307"/>
    <mergeCell ref="A1308:B1308"/>
    <mergeCell ref="C1308:K1308"/>
    <mergeCell ref="A1295:B1295"/>
    <mergeCell ref="A1273:A1276"/>
    <mergeCell ref="B1273:B1276"/>
    <mergeCell ref="C1273:C1276"/>
    <mergeCell ref="D1273:D1276"/>
    <mergeCell ref="I1273:I1275"/>
    <mergeCell ref="E1274:F1274"/>
    <mergeCell ref="G1273:G1275"/>
    <mergeCell ref="H1273:H1275"/>
    <mergeCell ref="C1272:K1272"/>
    <mergeCell ref="J1273:J1275"/>
    <mergeCell ref="K1273:K1276"/>
    <mergeCell ref="H1237:H1239"/>
    <mergeCell ref="I1237:I1239"/>
    <mergeCell ref="G1237:G1239"/>
    <mergeCell ref="J1237:J1239"/>
    <mergeCell ref="K1237:K1240"/>
    <mergeCell ref="E1238:F1238"/>
    <mergeCell ref="A1261:K1261"/>
    <mergeCell ref="A1268:K1268"/>
    <mergeCell ref="A1271:B1271"/>
    <mergeCell ref="C1271:K1271"/>
    <mergeCell ref="A1259:B1259"/>
    <mergeCell ref="A1237:A1240"/>
    <mergeCell ref="B1237:B1240"/>
    <mergeCell ref="A1344:B1344"/>
    <mergeCell ref="C1344:K1344"/>
    <mergeCell ref="A1331:B1331"/>
    <mergeCell ref="A1309:A1312"/>
    <mergeCell ref="B1309:B1312"/>
    <mergeCell ref="C1309:C1312"/>
    <mergeCell ref="D1309:D1312"/>
    <mergeCell ref="H1309:H1311"/>
    <mergeCell ref="I1309:I1311"/>
    <mergeCell ref="E1309:F1309"/>
    <mergeCell ref="G1309:G1311"/>
    <mergeCell ref="I1345:I1347"/>
    <mergeCell ref="J1309:J1311"/>
    <mergeCell ref="K1309:K1312"/>
    <mergeCell ref="E1310:F1310"/>
    <mergeCell ref="A1333:K1333"/>
    <mergeCell ref="A1340:K1340"/>
    <mergeCell ref="A1343:B1343"/>
    <mergeCell ref="C1343:K1343"/>
    <mergeCell ref="A1345:A1348"/>
    <mergeCell ref="C1379:K1379"/>
    <mergeCell ref="A1380:B1380"/>
    <mergeCell ref="C1380:K1380"/>
    <mergeCell ref="J1345:J1347"/>
    <mergeCell ref="K1345:K1348"/>
    <mergeCell ref="E1346:F1346"/>
    <mergeCell ref="E1345:F1345"/>
    <mergeCell ref="G1345:G1347"/>
    <mergeCell ref="H1345:H1347"/>
    <mergeCell ref="A1367:B1367"/>
    <mergeCell ref="B1345:B1348"/>
    <mergeCell ref="C1345:C1348"/>
    <mergeCell ref="D1345:D1348"/>
    <mergeCell ref="E1417:F1417"/>
    <mergeCell ref="E1381:F1381"/>
    <mergeCell ref="A1369:K1369"/>
    <mergeCell ref="A1376:K1376"/>
    <mergeCell ref="A1379:B1379"/>
    <mergeCell ref="C1381:C1384"/>
    <mergeCell ref="D1381:D1384"/>
    <mergeCell ref="A1441:K1441"/>
    <mergeCell ref="A1448:K1448"/>
    <mergeCell ref="A1451:B1451"/>
    <mergeCell ref="C1451:K1451"/>
    <mergeCell ref="A1452:B1452"/>
    <mergeCell ref="C1452:K1452"/>
    <mergeCell ref="A1439:B1439"/>
    <mergeCell ref="A1417:A1420"/>
    <mergeCell ref="B1417:B1420"/>
    <mergeCell ref="C1417:C1420"/>
    <mergeCell ref="D1417:D1420"/>
    <mergeCell ref="I1417:I1419"/>
    <mergeCell ref="E1418:F1418"/>
    <mergeCell ref="G1417:G1419"/>
    <mergeCell ref="H1417:H1419"/>
    <mergeCell ref="A1416:B1416"/>
    <mergeCell ref="C1416:K1416"/>
    <mergeCell ref="J1417:J1419"/>
    <mergeCell ref="K1417:K1420"/>
    <mergeCell ref="H1381:H1383"/>
    <mergeCell ref="I1381:I1383"/>
    <mergeCell ref="G1381:G1383"/>
    <mergeCell ref="J1381:J1383"/>
    <mergeCell ref="K1381:K1384"/>
    <mergeCell ref="E1382:F1382"/>
    <mergeCell ref="A1405:K1405"/>
    <mergeCell ref="A1412:K1412"/>
    <mergeCell ref="A1415:B1415"/>
    <mergeCell ref="C1415:K1415"/>
    <mergeCell ref="A1403:B1403"/>
    <mergeCell ref="A1381:A1384"/>
    <mergeCell ref="B1381:B1384"/>
    <mergeCell ref="A1488:B1488"/>
    <mergeCell ref="C1488:K1488"/>
    <mergeCell ref="A1475:B1475"/>
    <mergeCell ref="A1453:A1456"/>
    <mergeCell ref="B1453:B1456"/>
    <mergeCell ref="C1453:C1456"/>
    <mergeCell ref="D1453:D1456"/>
    <mergeCell ref="H1453:H1455"/>
    <mergeCell ref="I1453:I1455"/>
    <mergeCell ref="E1453:F1453"/>
    <mergeCell ref="G1453:G1455"/>
    <mergeCell ref="I1489:I1491"/>
    <mergeCell ref="J1453:J1455"/>
    <mergeCell ref="K1453:K1456"/>
    <mergeCell ref="E1454:F1454"/>
    <mergeCell ref="A1477:K1477"/>
    <mergeCell ref="A1484:K1484"/>
    <mergeCell ref="A1487:B1487"/>
    <mergeCell ref="C1487:K1487"/>
    <mergeCell ref="A1489:A1492"/>
    <mergeCell ref="C1523:K1523"/>
    <mergeCell ref="A1524:B1524"/>
    <mergeCell ref="C1524:K1524"/>
    <mergeCell ref="J1489:J1491"/>
    <mergeCell ref="K1489:K1492"/>
    <mergeCell ref="E1490:F1490"/>
    <mergeCell ref="E1489:F1489"/>
    <mergeCell ref="G1489:G1491"/>
    <mergeCell ref="H1489:H1491"/>
    <mergeCell ref="A1511:B1511"/>
    <mergeCell ref="B1489:B1492"/>
    <mergeCell ref="C1489:C1492"/>
    <mergeCell ref="D1489:D1492"/>
    <mergeCell ref="E1561:F1561"/>
    <mergeCell ref="E1525:F1525"/>
    <mergeCell ref="A1513:K1513"/>
    <mergeCell ref="A1520:K1520"/>
    <mergeCell ref="A1523:B1523"/>
    <mergeCell ref="C1525:C1528"/>
    <mergeCell ref="D1525:D1528"/>
    <mergeCell ref="A1585:K1585"/>
    <mergeCell ref="A1592:K1592"/>
    <mergeCell ref="A1595:B1595"/>
    <mergeCell ref="C1595:K1595"/>
    <mergeCell ref="A1596:B1596"/>
    <mergeCell ref="C1596:K1596"/>
    <mergeCell ref="A1583:B1583"/>
    <mergeCell ref="A1561:A1564"/>
    <mergeCell ref="B1561:B1564"/>
    <mergeCell ref="C1561:C1564"/>
    <mergeCell ref="D1561:D1564"/>
    <mergeCell ref="I1561:I1563"/>
    <mergeCell ref="E1562:F1562"/>
    <mergeCell ref="G1561:G1563"/>
    <mergeCell ref="H1561:H1563"/>
    <mergeCell ref="A1560:B1560"/>
    <mergeCell ref="C1560:K1560"/>
    <mergeCell ref="J1561:J1563"/>
    <mergeCell ref="K1561:K1564"/>
    <mergeCell ref="H1525:H1527"/>
    <mergeCell ref="I1525:I1527"/>
    <mergeCell ref="G1525:G1527"/>
    <mergeCell ref="J1525:J1527"/>
    <mergeCell ref="K1525:K1528"/>
    <mergeCell ref="E1526:F1526"/>
    <mergeCell ref="A1549:K1549"/>
    <mergeCell ref="A1556:K1556"/>
    <mergeCell ref="A1559:B1559"/>
    <mergeCell ref="C1559:K1559"/>
    <mergeCell ref="A1547:B1547"/>
    <mergeCell ref="A1525:A1528"/>
    <mergeCell ref="B1525:B1528"/>
    <mergeCell ref="A1632:B1632"/>
    <mergeCell ref="C1632:K1632"/>
    <mergeCell ref="A1619:B1619"/>
    <mergeCell ref="A1597:A1600"/>
    <mergeCell ref="B1597:B1600"/>
    <mergeCell ref="C1597:C1600"/>
    <mergeCell ref="D1597:D1600"/>
    <mergeCell ref="H1597:H1599"/>
    <mergeCell ref="I1597:I1599"/>
    <mergeCell ref="E1597:F1597"/>
    <mergeCell ref="G1597:G1599"/>
    <mergeCell ref="I1633:I1635"/>
    <mergeCell ref="J1597:J1599"/>
    <mergeCell ref="K1597:K1600"/>
    <mergeCell ref="E1598:F1598"/>
    <mergeCell ref="A1621:K1621"/>
    <mergeCell ref="A1628:K1628"/>
    <mergeCell ref="A1631:B1631"/>
    <mergeCell ref="C1631:K1631"/>
    <mergeCell ref="A1633:A1636"/>
    <mergeCell ref="C1667:K1667"/>
    <mergeCell ref="A1668:B1668"/>
    <mergeCell ref="C1668:K1668"/>
    <mergeCell ref="J1633:J1635"/>
    <mergeCell ref="K1633:K1636"/>
    <mergeCell ref="E1634:F1634"/>
    <mergeCell ref="E1633:F1633"/>
    <mergeCell ref="G1633:G1635"/>
    <mergeCell ref="H1633:H1635"/>
    <mergeCell ref="A1655:B1655"/>
    <mergeCell ref="B1633:B1636"/>
    <mergeCell ref="C1633:C1636"/>
    <mergeCell ref="D1633:D1636"/>
    <mergeCell ref="E1705:F1705"/>
    <mergeCell ref="E1669:F1669"/>
    <mergeCell ref="A1657:K1657"/>
    <mergeCell ref="A1664:K1664"/>
    <mergeCell ref="A1667:B1667"/>
    <mergeCell ref="C1669:C1672"/>
    <mergeCell ref="D1669:D1672"/>
    <mergeCell ref="A1729:K1729"/>
    <mergeCell ref="A1736:K1736"/>
    <mergeCell ref="A1739:B1739"/>
    <mergeCell ref="C1739:K1739"/>
    <mergeCell ref="A1740:B1740"/>
    <mergeCell ref="C1740:K1740"/>
    <mergeCell ref="A1727:B1727"/>
    <mergeCell ref="A1705:A1708"/>
    <mergeCell ref="B1705:B1708"/>
    <mergeCell ref="C1705:C1708"/>
    <mergeCell ref="D1705:D1708"/>
    <mergeCell ref="I1705:I1707"/>
    <mergeCell ref="E1706:F1706"/>
    <mergeCell ref="G1705:G1707"/>
    <mergeCell ref="H1705:H1707"/>
    <mergeCell ref="A1704:B1704"/>
    <mergeCell ref="C1704:K1704"/>
    <mergeCell ref="J1705:J1707"/>
    <mergeCell ref="K1705:K1708"/>
    <mergeCell ref="H1669:H1671"/>
    <mergeCell ref="I1669:I1671"/>
    <mergeCell ref="G1669:G1671"/>
    <mergeCell ref="J1669:J1671"/>
    <mergeCell ref="K1669:K1672"/>
    <mergeCell ref="E1670:F1670"/>
    <mergeCell ref="A1693:K1693"/>
    <mergeCell ref="A1700:K1700"/>
    <mergeCell ref="A1703:B1703"/>
    <mergeCell ref="C1703:K1703"/>
    <mergeCell ref="A1691:B1691"/>
    <mergeCell ref="A1669:A1672"/>
    <mergeCell ref="B1669:B1672"/>
    <mergeCell ref="A1776:B1776"/>
    <mergeCell ref="C1776:K1776"/>
    <mergeCell ref="A1763:B1763"/>
    <mergeCell ref="A1741:A1744"/>
    <mergeCell ref="B1741:B1744"/>
    <mergeCell ref="C1741:C1744"/>
    <mergeCell ref="D1741:D1744"/>
    <mergeCell ref="H1741:H1743"/>
    <mergeCell ref="I1741:I1743"/>
    <mergeCell ref="E1741:F1741"/>
    <mergeCell ref="G1741:G1743"/>
    <mergeCell ref="I1777:I1779"/>
    <mergeCell ref="J1741:J1743"/>
    <mergeCell ref="K1741:K1744"/>
    <mergeCell ref="E1742:F1742"/>
    <mergeCell ref="A1765:K1765"/>
    <mergeCell ref="A1772:K1772"/>
    <mergeCell ref="A1775:B1775"/>
    <mergeCell ref="C1775:K1775"/>
    <mergeCell ref="A1777:A1780"/>
    <mergeCell ref="C1811:K1811"/>
    <mergeCell ref="A1812:B1812"/>
    <mergeCell ref="C1812:K1812"/>
    <mergeCell ref="J1777:J1779"/>
    <mergeCell ref="K1777:K1780"/>
    <mergeCell ref="E1778:F1778"/>
    <mergeCell ref="E1777:F1777"/>
    <mergeCell ref="G1777:G1779"/>
    <mergeCell ref="H1777:H1779"/>
    <mergeCell ref="A1799:B1799"/>
    <mergeCell ref="B1777:B1780"/>
    <mergeCell ref="C1777:C1780"/>
    <mergeCell ref="D1777:D1780"/>
    <mergeCell ref="E1849:F1849"/>
    <mergeCell ref="E1813:F1813"/>
    <mergeCell ref="A1801:K1801"/>
    <mergeCell ref="A1808:K1808"/>
    <mergeCell ref="A1811:B1811"/>
    <mergeCell ref="C1813:C1816"/>
    <mergeCell ref="D1813:D1816"/>
    <mergeCell ref="A1873:K1873"/>
    <mergeCell ref="A1880:K1880"/>
    <mergeCell ref="A1883:B1883"/>
    <mergeCell ref="C1883:K1883"/>
    <mergeCell ref="A1884:B1884"/>
    <mergeCell ref="C1884:K1884"/>
    <mergeCell ref="A1871:B1871"/>
    <mergeCell ref="A1849:A1852"/>
    <mergeCell ref="B1849:B1852"/>
    <mergeCell ref="C1849:C1852"/>
    <mergeCell ref="D1849:D1852"/>
    <mergeCell ref="I1849:I1851"/>
    <mergeCell ref="E1850:F1850"/>
    <mergeCell ref="G1849:G1851"/>
    <mergeCell ref="H1849:H1851"/>
    <mergeCell ref="A1848:B1848"/>
    <mergeCell ref="C1848:K1848"/>
    <mergeCell ref="J1849:J1851"/>
    <mergeCell ref="K1849:K1852"/>
    <mergeCell ref="H1813:H1815"/>
    <mergeCell ref="I1813:I1815"/>
    <mergeCell ref="G1813:G1815"/>
    <mergeCell ref="J1813:J1815"/>
    <mergeCell ref="K1813:K1816"/>
    <mergeCell ref="E1814:F1814"/>
    <mergeCell ref="A1837:K1837"/>
    <mergeCell ref="A1844:K1844"/>
    <mergeCell ref="A1847:B1847"/>
    <mergeCell ref="C1847:K1847"/>
    <mergeCell ref="A1835:B1835"/>
    <mergeCell ref="A1813:A1816"/>
    <mergeCell ref="B1813:B1816"/>
    <mergeCell ref="A1943:B1943"/>
    <mergeCell ref="A1921:A1924"/>
    <mergeCell ref="B1921:B1924"/>
    <mergeCell ref="C1921:C1924"/>
    <mergeCell ref="D1921:D1924"/>
    <mergeCell ref="A1907:B1907"/>
    <mergeCell ref="H1921:H1923"/>
    <mergeCell ref="I1921:I1923"/>
    <mergeCell ref="J1885:J1887"/>
    <mergeCell ref="A1920:B1920"/>
    <mergeCell ref="C1920:K1920"/>
    <mergeCell ref="J1921:J1923"/>
    <mergeCell ref="K1921:K1924"/>
    <mergeCell ref="H1885:H1887"/>
    <mergeCell ref="I1885:I1887"/>
    <mergeCell ref="A1885:A1888"/>
    <mergeCell ref="K1885:K1888"/>
    <mergeCell ref="E1886:F1886"/>
    <mergeCell ref="A1909:K1909"/>
    <mergeCell ref="A1916:K1916"/>
    <mergeCell ref="A1919:B1919"/>
    <mergeCell ref="C1919:K1919"/>
    <mergeCell ref="B1885:B1888"/>
    <mergeCell ref="C1885:C1888"/>
    <mergeCell ref="D1885:D1888"/>
    <mergeCell ref="E1922:F1922"/>
    <mergeCell ref="E1921:F1921"/>
    <mergeCell ref="G1921:G1923"/>
    <mergeCell ref="E1885:F1885"/>
    <mergeCell ref="G1885:G1887"/>
    <mergeCell ref="A1981:K1981"/>
    <mergeCell ref="H1957:H1959"/>
    <mergeCell ref="I1957:I1959"/>
    <mergeCell ref="J1957:J1959"/>
    <mergeCell ref="K1957:K1960"/>
    <mergeCell ref="A1979:B1979"/>
    <mergeCell ref="A1957:A1960"/>
    <mergeCell ref="B1957:B1960"/>
    <mergeCell ref="C1957:C1960"/>
    <mergeCell ref="D1957:D1960"/>
    <mergeCell ref="E1957:F1957"/>
    <mergeCell ref="G1957:G1959"/>
    <mergeCell ref="A1945:K1945"/>
    <mergeCell ref="A1952:K1952"/>
    <mergeCell ref="A1955:B1955"/>
    <mergeCell ref="C1955:K1955"/>
    <mergeCell ref="A1956:B1956"/>
    <mergeCell ref="C1956:K1956"/>
    <mergeCell ref="E1958:F1958"/>
  </mergeCells>
  <printOptions/>
  <pageMargins left="0.19685039370079" right="0.19685039370079" top="0.19685039370079" bottom="0.19685039370079" header="0" footer="0"/>
  <pageSetup horizontalDpi="600" verticalDpi="600" orientation="landscape" paperSize="9" scale="95"/>
</worksheet>
</file>

<file path=xl/worksheets/sheet9.xml><?xml version="1.0" encoding="utf-8"?>
<worksheet xmlns="http://schemas.openxmlformats.org/spreadsheetml/2006/main" xmlns:r="http://schemas.openxmlformats.org/officeDocument/2006/relationships">
  <dimension ref="A1:S32"/>
  <sheetViews>
    <sheetView zoomScalePageLayoutView="0" workbookViewId="0" topLeftCell="A1">
      <selection activeCell="A1" sqref="A1:S1"/>
    </sheetView>
  </sheetViews>
  <sheetFormatPr defaultColWidth="9.140625" defaultRowHeight="15" customHeight="1"/>
  <cols>
    <col min="1" max="1" width="6.57421875" style="3" customWidth="1"/>
    <col min="2" max="2" width="10.140625" style="3" customWidth="1"/>
    <col min="3" max="3" width="11.8515625" style="3" customWidth="1"/>
    <col min="4" max="4" width="5.140625" style="3" customWidth="1"/>
    <col min="5" max="5" width="11.28125" style="3" customWidth="1"/>
    <col min="6" max="6" width="5.57421875" style="3" customWidth="1"/>
    <col min="7" max="7" width="11.28125" style="3" customWidth="1"/>
    <col min="8" max="8" width="5.57421875" style="3" customWidth="1"/>
    <col min="9" max="9" width="11.28125" style="3" customWidth="1"/>
    <col min="10" max="10" width="5.57421875" style="3" customWidth="1"/>
    <col min="11" max="11" width="11.28125" style="3" customWidth="1"/>
    <col min="12" max="12" width="5.28125" style="3" customWidth="1"/>
    <col min="13" max="13" width="11.140625" style="3" customWidth="1"/>
    <col min="14" max="14" width="5.140625" style="3" customWidth="1"/>
    <col min="15" max="15" width="11.140625" style="3" customWidth="1"/>
    <col min="16" max="16" width="10.28125" style="3" customWidth="1"/>
    <col min="17" max="17" width="13.7109375" style="3" customWidth="1"/>
    <col min="18" max="18" width="9.140625" style="3" customWidth="1"/>
    <col min="19" max="19" width="13.421875" style="3" customWidth="1"/>
  </cols>
  <sheetData>
    <row r="1" spans="1:19" ht="15.75" customHeight="1">
      <c r="A1" s="324" t="s">
        <v>71</v>
      </c>
      <c r="B1" s="324"/>
      <c r="C1" s="324"/>
      <c r="D1" s="324"/>
      <c r="E1" s="324"/>
      <c r="F1" s="324"/>
      <c r="G1" s="324"/>
      <c r="H1" s="324"/>
      <c r="I1" s="324"/>
      <c r="J1" s="324"/>
      <c r="K1" s="324"/>
      <c r="L1" s="324"/>
      <c r="M1" s="324"/>
      <c r="N1" s="324"/>
      <c r="O1" s="324"/>
      <c r="P1" s="324"/>
      <c r="Q1" s="324"/>
      <c r="R1" s="324"/>
      <c r="S1" s="324"/>
    </row>
    <row r="2" spans="1:19" ht="15" customHeight="1">
      <c r="A2" s="64"/>
      <c r="B2" s="64"/>
      <c r="C2" s="64"/>
      <c r="D2" s="64"/>
      <c r="E2" s="64"/>
      <c r="F2" s="64"/>
      <c r="G2" s="64"/>
      <c r="H2" s="64"/>
      <c r="I2" s="65">
        <f>'proje ve personel bilgileri'!B11</f>
        <v>1</v>
      </c>
      <c r="J2" s="64" t="s">
        <v>234</v>
      </c>
      <c r="K2" s="64"/>
      <c r="L2" s="64"/>
      <c r="M2" s="64"/>
      <c r="N2" s="64"/>
      <c r="O2" s="64"/>
      <c r="P2" s="64"/>
      <c r="Q2" s="64"/>
      <c r="R2" s="64"/>
      <c r="S2" s="64"/>
    </row>
    <row r="3" ht="18.75" customHeight="1">
      <c r="R3" s="10" t="s">
        <v>73</v>
      </c>
    </row>
    <row r="4" spans="1:19" ht="15.75" customHeight="1">
      <c r="A4" s="327" t="s">
        <v>2</v>
      </c>
      <c r="B4" s="328"/>
      <c r="C4" s="351">
        <f>'proje ve personel bilgileri'!$B$2</f>
        <v>0</v>
      </c>
      <c r="D4" s="352"/>
      <c r="E4" s="352"/>
      <c r="F4" s="352"/>
      <c r="G4" s="352"/>
      <c r="H4" s="352"/>
      <c r="I4" s="352"/>
      <c r="J4" s="352"/>
      <c r="K4" s="352"/>
      <c r="L4" s="352"/>
      <c r="M4" s="352"/>
      <c r="N4" s="352"/>
      <c r="O4" s="352"/>
      <c r="P4" s="352"/>
      <c r="Q4" s="352"/>
      <c r="R4" s="352"/>
      <c r="S4" s="353"/>
    </row>
    <row r="5" spans="1:19" ht="15.75" customHeight="1" thickBot="1">
      <c r="A5" s="327" t="s">
        <v>3</v>
      </c>
      <c r="B5" s="328"/>
      <c r="C5" s="351">
        <f>'proje ve personel bilgileri'!$B$3</f>
        <v>0</v>
      </c>
      <c r="D5" s="352"/>
      <c r="E5" s="352"/>
      <c r="F5" s="352"/>
      <c r="G5" s="352"/>
      <c r="H5" s="352"/>
      <c r="I5" s="352"/>
      <c r="J5" s="352"/>
      <c r="K5" s="352"/>
      <c r="L5" s="352"/>
      <c r="M5" s="352"/>
      <c r="N5" s="352"/>
      <c r="O5" s="352"/>
      <c r="P5" s="352"/>
      <c r="Q5" s="352"/>
      <c r="R5" s="352"/>
      <c r="S5" s="353"/>
    </row>
    <row r="6" spans="1:19" ht="41.25" customHeight="1">
      <c r="A6" s="345" t="s">
        <v>51</v>
      </c>
      <c r="B6" s="347" t="s">
        <v>9</v>
      </c>
      <c r="C6" s="348"/>
      <c r="D6" s="337" t="str">
        <f>'G011A (1. ay)'!E2</f>
        <v>Ocak</v>
      </c>
      <c r="E6" s="338"/>
      <c r="F6" s="337" t="str">
        <f>'G011A (2. ay)'!E2</f>
        <v>Şubat</v>
      </c>
      <c r="G6" s="338"/>
      <c r="H6" s="337" t="str">
        <f>'G011A (3. ay)'!E2</f>
        <v>Mart</v>
      </c>
      <c r="I6" s="338"/>
      <c r="J6" s="337" t="str">
        <f>'G011A (4. ay)'!E2</f>
        <v>Nisan</v>
      </c>
      <c r="K6" s="338"/>
      <c r="L6" s="337" t="str">
        <f>'G011A (5. ay)'!E2</f>
        <v>Mayıs</v>
      </c>
      <c r="M6" s="338"/>
      <c r="N6" s="337" t="str">
        <f>'G011A (6. ay)'!E2</f>
        <v>Haziran</v>
      </c>
      <c r="O6" s="338"/>
      <c r="P6" s="341" t="s">
        <v>74</v>
      </c>
      <c r="Q6" s="341" t="s">
        <v>237</v>
      </c>
      <c r="R6" s="341" t="s">
        <v>75</v>
      </c>
      <c r="S6" s="341" t="s">
        <v>76</v>
      </c>
    </row>
    <row r="7" spans="1:19" ht="18.75" customHeight="1" thickBot="1">
      <c r="A7" s="346"/>
      <c r="B7" s="349"/>
      <c r="C7" s="350"/>
      <c r="D7" s="339"/>
      <c r="E7" s="340"/>
      <c r="F7" s="339"/>
      <c r="G7" s="340"/>
      <c r="H7" s="339"/>
      <c r="I7" s="340"/>
      <c r="J7" s="339"/>
      <c r="K7" s="340"/>
      <c r="L7" s="339"/>
      <c r="M7" s="340"/>
      <c r="N7" s="339"/>
      <c r="O7" s="340"/>
      <c r="P7" s="342"/>
      <c r="Q7" s="342"/>
      <c r="R7" s="342"/>
      <c r="S7" s="342"/>
    </row>
    <row r="8" spans="1:19" ht="27.75" customHeight="1">
      <c r="A8" s="346"/>
      <c r="B8" s="349"/>
      <c r="C8" s="350"/>
      <c r="D8" s="345" t="s">
        <v>80</v>
      </c>
      <c r="E8" s="11" t="s">
        <v>81</v>
      </c>
      <c r="F8" s="345" t="s">
        <v>80</v>
      </c>
      <c r="G8" s="11" t="s">
        <v>81</v>
      </c>
      <c r="H8" s="345" t="s">
        <v>80</v>
      </c>
      <c r="I8" s="11" t="s">
        <v>81</v>
      </c>
      <c r="J8" s="345" t="s">
        <v>80</v>
      </c>
      <c r="K8" s="12" t="s">
        <v>81</v>
      </c>
      <c r="L8" s="345" t="s">
        <v>80</v>
      </c>
      <c r="M8" s="11" t="s">
        <v>81</v>
      </c>
      <c r="N8" s="345" t="s">
        <v>80</v>
      </c>
      <c r="O8" s="11" t="s">
        <v>81</v>
      </c>
      <c r="P8" s="342"/>
      <c r="Q8" s="342"/>
      <c r="R8" s="342"/>
      <c r="S8" s="342"/>
    </row>
    <row r="9" spans="1:19" ht="19.5" customHeight="1" thickBot="1">
      <c r="A9" s="346"/>
      <c r="B9" s="349"/>
      <c r="C9" s="350"/>
      <c r="D9" s="346"/>
      <c r="E9" s="11" t="s">
        <v>62</v>
      </c>
      <c r="F9" s="346"/>
      <c r="G9" s="11" t="s">
        <v>62</v>
      </c>
      <c r="H9" s="346"/>
      <c r="I9" s="11" t="s">
        <v>62</v>
      </c>
      <c r="J9" s="346"/>
      <c r="K9" s="12" t="s">
        <v>62</v>
      </c>
      <c r="L9" s="346"/>
      <c r="M9" s="11" t="s">
        <v>62</v>
      </c>
      <c r="N9" s="346"/>
      <c r="O9" s="11" t="s">
        <v>62</v>
      </c>
      <c r="P9" s="343"/>
      <c r="Q9" s="343"/>
      <c r="R9" s="342"/>
      <c r="S9" s="342"/>
    </row>
    <row r="10" spans="1:19" ht="15.75" customHeight="1" thickBot="1">
      <c r="A10" s="13">
        <v>1</v>
      </c>
      <c r="B10" s="344" t="str">
        <f>IF('proje ve personel bilgileri'!A15&lt;&gt;0,('proje ve personel bilgileri'!A15)," ")</f>
        <v> </v>
      </c>
      <c r="C10" s="344"/>
      <c r="D10" s="211">
        <f>IF('G011A (1. ay)'!C10="",0,'G011A (1. ay)'!C10)</f>
        <v>0</v>
      </c>
      <c r="E10" s="212">
        <f>IF('G011A (1. ay)'!K10=" ",0,'G011A (1. ay)'!K10)</f>
        <v>0</v>
      </c>
      <c r="F10" s="211">
        <f>IF('G011A (2. ay)'!C10="",0,'G011A (2. ay)'!C10)</f>
        <v>0</v>
      </c>
      <c r="G10" s="212">
        <f>IF('G011A (2. ay)'!K10=" ",0,'G011A (2. ay)'!K10)</f>
        <v>0</v>
      </c>
      <c r="H10" s="211">
        <f>IF('G011A (3. ay)'!C10="",0,'G011A (3. ay)'!C10)</f>
        <v>0</v>
      </c>
      <c r="I10" s="212">
        <f>IF('G011A (3. ay)'!K10=" ",0,'G011A (3. ay)'!K10)</f>
        <v>0</v>
      </c>
      <c r="J10" s="211">
        <f>IF('G011A (4. ay)'!C10="",0,'G011A (4. ay)'!C10)</f>
        <v>0</v>
      </c>
      <c r="K10" s="212">
        <f>IF('G011A (4. ay)'!K10="",0,'G011A (4. ay)'!K10)</f>
        <v>0</v>
      </c>
      <c r="L10" s="211">
        <f>IF('G011A (5. ay)'!C10="",0,'G011A (5. ay)'!C10)</f>
        <v>0</v>
      </c>
      <c r="M10" s="212">
        <f>IF('G011A (5. ay)'!K10=" ",0,'G011A (5. ay)'!K10)</f>
        <v>0</v>
      </c>
      <c r="N10" s="211">
        <f>IF('G011A (6. ay)'!C10="",0,'G011A (6. ay)'!C10)</f>
        <v>0</v>
      </c>
      <c r="O10" s="212">
        <f>IF('G011A (6. ay)'!K10="",0,'G011A (6. ay)'!K10)</f>
        <v>0</v>
      </c>
      <c r="P10" s="211">
        <f>IF('proje ve personel bilgileri'!A15=0,"",SUM(D10+F10+H10+J10+L10+N10))</f>
      </c>
      <c r="Q10" s="212">
        <f>IF('proje ve personel bilgileri'!A15=0,"",SUM(E10+G10+I10+K10+M10+O10))</f>
      </c>
      <c r="R10" s="212" t="str">
        <f>IF('proje ve personel bilgileri'!A15&lt;&gt;0,(P10/30)," ")</f>
        <v> </v>
      </c>
      <c r="S10" s="213" t="str">
        <f>IF('proje ve personel bilgileri'!A15&lt;&gt;0,(Q10/R10)," ")</f>
        <v> </v>
      </c>
    </row>
    <row r="11" spans="1:19" ht="15.75" customHeight="1">
      <c r="A11" s="14">
        <v>2</v>
      </c>
      <c r="B11" s="344" t="str">
        <f>IF('proje ve personel bilgileri'!A16&lt;&gt;0,('proje ve personel bilgileri'!A16)," ")</f>
        <v> </v>
      </c>
      <c r="C11" s="344"/>
      <c r="D11" s="211">
        <f>IF('G011A (1. ay)'!C11="",0,'G011A (1. ay)'!C11)</f>
        <v>0</v>
      </c>
      <c r="E11" s="212">
        <f>IF('G011A (1. ay)'!K11=" ",0,'G011A (1. ay)'!K11)</f>
        <v>0</v>
      </c>
      <c r="F11" s="211">
        <f>IF('G011A (2. ay)'!C11="",0,'G011A (2. ay)'!C11)</f>
        <v>0</v>
      </c>
      <c r="G11" s="212">
        <f>IF('G011A (2. ay)'!K11=" ",0,'G011A (2. ay)'!K11)</f>
        <v>0</v>
      </c>
      <c r="H11" s="211">
        <f>IF('G011A (3. ay)'!C11="",0,'G011A (3. ay)'!C11)</f>
        <v>0</v>
      </c>
      <c r="I11" s="212">
        <f>IF('G011A (3. ay)'!K11=" ",0,'G011A (3. ay)'!K11)</f>
        <v>0</v>
      </c>
      <c r="J11" s="211">
        <f>IF('G011A (4. ay)'!C11="",0,'G011A (4. ay)'!C11)</f>
        <v>0</v>
      </c>
      <c r="K11" s="212">
        <f>IF('G011A (4. ay)'!K11="",0,'G011A (4. ay)'!K11)</f>
        <v>0</v>
      </c>
      <c r="L11" s="211">
        <f>IF('G011A (5. ay)'!C11="",0,'G011A (5. ay)'!C11)</f>
        <v>0</v>
      </c>
      <c r="M11" s="212">
        <f>IF('G011A (5. ay)'!K11=" ",0,'G011A (5. ay)'!K11)</f>
        <v>0</v>
      </c>
      <c r="N11" s="211">
        <f>IF('G011A (6. ay)'!C11="",0,'G011A (6. ay)'!C11)</f>
        <v>0</v>
      </c>
      <c r="O11" s="212">
        <f>IF('G011A (6. ay)'!K11="",0,'G011A (6. ay)'!K11)</f>
        <v>0</v>
      </c>
      <c r="P11" s="211">
        <f>IF('proje ve personel bilgileri'!A16=0,"",SUM(D11+F11+H11+J11+L11+N11))</f>
      </c>
      <c r="Q11" s="212">
        <f>IF('proje ve personel bilgileri'!A16=0,"",SUM(E11+G11+I11+K11+M11+O11))</f>
      </c>
      <c r="R11" s="212" t="str">
        <f>IF('proje ve personel bilgileri'!A16&lt;&gt;0,(P11/30)," ")</f>
        <v> </v>
      </c>
      <c r="S11" s="213" t="str">
        <f>IF('proje ve personel bilgileri'!A16&lt;&gt;0,(Q11/R11)," ")</f>
        <v> </v>
      </c>
    </row>
    <row r="12" spans="1:19" ht="15.75" customHeight="1">
      <c r="A12" s="14">
        <v>3</v>
      </c>
      <c r="B12" s="344" t="str">
        <f>IF('proje ve personel bilgileri'!A17&lt;&gt;0,('proje ve personel bilgileri'!A17)," ")</f>
        <v> </v>
      </c>
      <c r="C12" s="344"/>
      <c r="D12" s="211">
        <f>IF('G011A (1. ay)'!C12="",0,'G011A (1. ay)'!C12)</f>
        <v>0</v>
      </c>
      <c r="E12" s="212">
        <f>IF('G011A (1. ay)'!K12=" ",0,'G011A (1. ay)'!K12)</f>
        <v>0</v>
      </c>
      <c r="F12" s="211">
        <f>IF('G011A (2. ay)'!C12="",0,'G011A (2. ay)'!C12)</f>
        <v>0</v>
      </c>
      <c r="G12" s="212">
        <f>IF('G011A (2. ay)'!K12=" ",0,'G011A (2. ay)'!K12)</f>
        <v>0</v>
      </c>
      <c r="H12" s="211">
        <f>IF('G011A (3. ay)'!C12="",0,'G011A (3. ay)'!C12)</f>
        <v>0</v>
      </c>
      <c r="I12" s="212">
        <f>IF('G011A (3. ay)'!K12=" ",0,'G011A (3. ay)'!K12)</f>
        <v>0</v>
      </c>
      <c r="J12" s="211">
        <f>IF('G011A (4. ay)'!C12="",0,'G011A (4. ay)'!C12)</f>
        <v>0</v>
      </c>
      <c r="K12" s="212">
        <f>IF('G011A (4. ay)'!K12="",0,'G011A (4. ay)'!K12)</f>
        <v>0</v>
      </c>
      <c r="L12" s="211">
        <f>IF('G011A (5. ay)'!C12="",0,'G011A (5. ay)'!C12)</f>
        <v>0</v>
      </c>
      <c r="M12" s="212">
        <f>IF('G011A (5. ay)'!K12=" ",0,'G011A (5. ay)'!K12)</f>
        <v>0</v>
      </c>
      <c r="N12" s="211">
        <f>IF('G011A (6. ay)'!C12="",0,'G011A (6. ay)'!C12)</f>
        <v>0</v>
      </c>
      <c r="O12" s="212">
        <f>IF('G011A (6. ay)'!K12="",0,'G011A (6. ay)'!K12)</f>
        <v>0</v>
      </c>
      <c r="P12" s="211">
        <f>IF('proje ve personel bilgileri'!A17=0,"",SUM(D12+F12+H12+J12+L12+N12))</f>
      </c>
      <c r="Q12" s="212">
        <f>IF('proje ve personel bilgileri'!A17=0,"",SUM(E12+G12+I12+K12+M12+O12))</f>
      </c>
      <c r="R12" s="212" t="str">
        <f>IF('proje ve personel bilgileri'!A17&lt;&gt;0,(P12/30)," ")</f>
        <v> </v>
      </c>
      <c r="S12" s="213" t="str">
        <f>IF('proje ve personel bilgileri'!A17&lt;&gt;0,(Q12/R12)," ")</f>
        <v> </v>
      </c>
    </row>
    <row r="13" spans="1:19" ht="15.75" customHeight="1">
      <c r="A13" s="14">
        <v>4</v>
      </c>
      <c r="B13" s="344" t="str">
        <f>IF('proje ve personel bilgileri'!A18&lt;&gt;0,('proje ve personel bilgileri'!A18)," ")</f>
        <v> </v>
      </c>
      <c r="C13" s="344"/>
      <c r="D13" s="211">
        <f>IF('G011A (1. ay)'!C13="",0,'G011A (1. ay)'!C13)</f>
        <v>0</v>
      </c>
      <c r="E13" s="212">
        <f>IF('G011A (1. ay)'!K13=" ",0,'G011A (1. ay)'!K13)</f>
        <v>0</v>
      </c>
      <c r="F13" s="211">
        <f>IF('G011A (2. ay)'!C13="",0,'G011A (2. ay)'!C13)</f>
        <v>0</v>
      </c>
      <c r="G13" s="212">
        <f>IF('G011A (2. ay)'!K13=" ",0,'G011A (2. ay)'!K13)</f>
        <v>0</v>
      </c>
      <c r="H13" s="211">
        <f>IF('G011A (3. ay)'!C13="",0,'G011A (3. ay)'!C13)</f>
        <v>0</v>
      </c>
      <c r="I13" s="212">
        <f>IF('G011A (3. ay)'!K13=" ",0,'G011A (3. ay)'!K13)</f>
        <v>0</v>
      </c>
      <c r="J13" s="211">
        <f>IF('G011A (4. ay)'!C13="",0,'G011A (4. ay)'!C13)</f>
        <v>0</v>
      </c>
      <c r="K13" s="212">
        <f>IF('G011A (4. ay)'!K13="",0,'G011A (4. ay)'!K13)</f>
        <v>0</v>
      </c>
      <c r="L13" s="211">
        <f>IF('G011A (5. ay)'!C13="",0,'G011A (5. ay)'!C13)</f>
        <v>0</v>
      </c>
      <c r="M13" s="212">
        <f>IF('G011A (5. ay)'!K13=" ",0,'G011A (5. ay)'!K13)</f>
        <v>0</v>
      </c>
      <c r="N13" s="211">
        <f>IF('G011A (6. ay)'!C13="",0,'G011A (6. ay)'!C13)</f>
        <v>0</v>
      </c>
      <c r="O13" s="212">
        <f>IF('G011A (6. ay)'!K13="",0,'G011A (6. ay)'!K13)</f>
        <v>0</v>
      </c>
      <c r="P13" s="211">
        <f>IF('proje ve personel bilgileri'!A18=0,"",SUM(D13+F13+H13+J13+L13+N13))</f>
      </c>
      <c r="Q13" s="212">
        <f>IF('proje ve personel bilgileri'!A18=0,"",SUM(E13+G13+I13+K13+M13+O13))</f>
      </c>
      <c r="R13" s="212" t="str">
        <f>IF('proje ve personel bilgileri'!A18&lt;&gt;0,(P13/30)," ")</f>
        <v> </v>
      </c>
      <c r="S13" s="213" t="str">
        <f>IF('proje ve personel bilgileri'!A18&lt;&gt;0,(Q13/R13)," ")</f>
        <v> </v>
      </c>
    </row>
    <row r="14" spans="1:19" ht="15.75" customHeight="1">
      <c r="A14" s="14">
        <v>5</v>
      </c>
      <c r="B14" s="344" t="str">
        <f>IF('proje ve personel bilgileri'!A19&lt;&gt;0,('proje ve personel bilgileri'!A19)," ")</f>
        <v> </v>
      </c>
      <c r="C14" s="344"/>
      <c r="D14" s="211">
        <f>IF('G011A (1. ay)'!C14="",0,'G011A (1. ay)'!C14)</f>
        <v>0</v>
      </c>
      <c r="E14" s="212">
        <f>IF('G011A (1. ay)'!K14=" ",0,'G011A (1. ay)'!K14)</f>
        <v>0</v>
      </c>
      <c r="F14" s="211">
        <f>IF('G011A (2. ay)'!C14="",0,'G011A (2. ay)'!C14)</f>
        <v>0</v>
      </c>
      <c r="G14" s="212">
        <f>IF('G011A (2. ay)'!K14=" ",0,'G011A (2. ay)'!K14)</f>
        <v>0</v>
      </c>
      <c r="H14" s="211">
        <f>IF('G011A (3. ay)'!C14="",0,'G011A (3. ay)'!C14)</f>
        <v>0</v>
      </c>
      <c r="I14" s="212">
        <f>IF('G011A (3. ay)'!K14=" ",0,'G011A (3. ay)'!K14)</f>
        <v>0</v>
      </c>
      <c r="J14" s="211">
        <f>IF('G011A (4. ay)'!C14="",0,'G011A (4. ay)'!C14)</f>
        <v>0</v>
      </c>
      <c r="K14" s="212">
        <f>IF('G011A (4. ay)'!K14="",0,'G011A (4. ay)'!K14)</f>
        <v>0</v>
      </c>
      <c r="L14" s="211">
        <f>IF('G011A (5. ay)'!C14="",0,'G011A (5. ay)'!C14)</f>
        <v>0</v>
      </c>
      <c r="M14" s="212">
        <f>IF('G011A (5. ay)'!K14=" ",0,'G011A (5. ay)'!K14)</f>
        <v>0</v>
      </c>
      <c r="N14" s="211">
        <f>IF('G011A (6. ay)'!C14="",0,'G011A (6. ay)'!C14)</f>
        <v>0</v>
      </c>
      <c r="O14" s="212">
        <f>IF('G011A (6. ay)'!K14="",0,'G011A (6. ay)'!K14)</f>
        <v>0</v>
      </c>
      <c r="P14" s="211">
        <f>IF('proje ve personel bilgileri'!A19=0,"",SUM(D14+F14+H14+J14+L14+N14))</f>
      </c>
      <c r="Q14" s="212">
        <f>IF('proje ve personel bilgileri'!A19=0,"",SUM(E14+G14+I14+K14+M14+O14))</f>
      </c>
      <c r="R14" s="212" t="str">
        <f>IF('proje ve personel bilgileri'!A19&lt;&gt;0,(P14/30)," ")</f>
        <v> </v>
      </c>
      <c r="S14" s="213" t="str">
        <f>IF('proje ve personel bilgileri'!A19&lt;&gt;0,(Q14/R14)," ")</f>
        <v> </v>
      </c>
    </row>
    <row r="15" spans="1:19" ht="15.75" customHeight="1">
      <c r="A15" s="14">
        <v>6</v>
      </c>
      <c r="B15" s="344" t="str">
        <f>IF('proje ve personel bilgileri'!A20&lt;&gt;0,('proje ve personel bilgileri'!A20)," ")</f>
        <v> </v>
      </c>
      <c r="C15" s="344"/>
      <c r="D15" s="211">
        <f>IF('G011A (1. ay)'!C15="",0,'G011A (1. ay)'!C15)</f>
        <v>0</v>
      </c>
      <c r="E15" s="212">
        <f>IF('G011A (1. ay)'!K15=" ",0,'G011A (1. ay)'!K15)</f>
        <v>0</v>
      </c>
      <c r="F15" s="211">
        <f>IF('G011A (2. ay)'!C15="",0,'G011A (2. ay)'!C15)</f>
        <v>0</v>
      </c>
      <c r="G15" s="212">
        <f>IF('G011A (2. ay)'!K15=" ",0,'G011A (2. ay)'!K15)</f>
        <v>0</v>
      </c>
      <c r="H15" s="211">
        <f>IF('G011A (3. ay)'!C15="",0,'G011A (3. ay)'!C15)</f>
        <v>0</v>
      </c>
      <c r="I15" s="212">
        <f>IF('G011A (3. ay)'!K15=" ",0,'G011A (3. ay)'!K15)</f>
        <v>0</v>
      </c>
      <c r="J15" s="211">
        <f>IF('G011A (4. ay)'!C15="",0,'G011A (4. ay)'!C15)</f>
        <v>0</v>
      </c>
      <c r="K15" s="212">
        <f>IF('G011A (4. ay)'!K15="",0,'G011A (4. ay)'!K15)</f>
        <v>0</v>
      </c>
      <c r="L15" s="211">
        <f>IF('G011A (5. ay)'!C15="",0,'G011A (5. ay)'!C15)</f>
        <v>0</v>
      </c>
      <c r="M15" s="212">
        <f>IF('G011A (5. ay)'!K15=" ",0,'G011A (5. ay)'!K15)</f>
        <v>0</v>
      </c>
      <c r="N15" s="211">
        <f>IF('G011A (6. ay)'!C15="",0,'G011A (6. ay)'!C15)</f>
        <v>0</v>
      </c>
      <c r="O15" s="212">
        <f>IF('G011A (6. ay)'!K15="",0,'G011A (6. ay)'!K15)</f>
        <v>0</v>
      </c>
      <c r="P15" s="211">
        <f>IF('proje ve personel bilgileri'!A20=0,"",SUM(D15+F15+H15+J15+L15+N15))</f>
      </c>
      <c r="Q15" s="212">
        <f>IF('proje ve personel bilgileri'!A20=0,"",SUM(E15+G15+I15+K15+M15+O15))</f>
      </c>
      <c r="R15" s="212" t="str">
        <f>IF('proje ve personel bilgileri'!A20&lt;&gt;0,(P15/30)," ")</f>
        <v> </v>
      </c>
      <c r="S15" s="213" t="str">
        <f>IF('proje ve personel bilgileri'!A20&lt;&gt;0,(Q15/R15)," ")</f>
        <v> </v>
      </c>
    </row>
    <row r="16" spans="1:19" ht="15.75" customHeight="1">
      <c r="A16" s="14">
        <v>7</v>
      </c>
      <c r="B16" s="344" t="str">
        <f>IF('proje ve personel bilgileri'!A21&lt;&gt;0,('proje ve personel bilgileri'!A21)," ")</f>
        <v> </v>
      </c>
      <c r="C16" s="344"/>
      <c r="D16" s="211">
        <f>IF('G011A (1. ay)'!C16="",0,'G011A (1. ay)'!C16)</f>
        <v>0</v>
      </c>
      <c r="E16" s="212">
        <f>IF('G011A (1. ay)'!K16=" ",0,'G011A (1. ay)'!K16)</f>
        <v>0</v>
      </c>
      <c r="F16" s="211">
        <f>IF('G011A (2. ay)'!C16="",0,'G011A (2. ay)'!C16)</f>
        <v>0</v>
      </c>
      <c r="G16" s="212">
        <f>IF('G011A (2. ay)'!K16=" ",0,'G011A (2. ay)'!K16)</f>
        <v>0</v>
      </c>
      <c r="H16" s="211">
        <f>IF('G011A (3. ay)'!C16="",0,'G011A (3. ay)'!C16)</f>
        <v>0</v>
      </c>
      <c r="I16" s="212">
        <f>IF('G011A (3. ay)'!K16=" ",0,'G011A (3. ay)'!K16)</f>
        <v>0</v>
      </c>
      <c r="J16" s="211">
        <f>IF('G011A (4. ay)'!C16="",0,'G011A (4. ay)'!C16)</f>
        <v>0</v>
      </c>
      <c r="K16" s="212">
        <f>IF('G011A (4. ay)'!K16="",0,'G011A (4. ay)'!K16)</f>
        <v>0</v>
      </c>
      <c r="L16" s="211">
        <f>IF('G011A (5. ay)'!C16="",0,'G011A (5. ay)'!C16)</f>
        <v>0</v>
      </c>
      <c r="M16" s="212">
        <f>IF('G011A (5. ay)'!K16=" ",0,'G011A (5. ay)'!K16)</f>
        <v>0</v>
      </c>
      <c r="N16" s="211">
        <f>IF('G011A (6. ay)'!C16="",0,'G011A (6. ay)'!C16)</f>
        <v>0</v>
      </c>
      <c r="O16" s="212">
        <f>IF('G011A (6. ay)'!K16="",0,'G011A (6. ay)'!K16)</f>
        <v>0</v>
      </c>
      <c r="P16" s="211">
        <f>IF('proje ve personel bilgileri'!A21=0,"",SUM(D16+F16+H16+J16+L16+N16))</f>
      </c>
      <c r="Q16" s="212">
        <f>IF('proje ve personel bilgileri'!A21=0,"",SUM(E16+G16+I16+K16+M16+O16))</f>
      </c>
      <c r="R16" s="212" t="str">
        <f>IF('proje ve personel bilgileri'!A21&lt;&gt;0,(P16/30)," ")</f>
        <v> </v>
      </c>
      <c r="S16" s="213" t="str">
        <f>IF('proje ve personel bilgileri'!A21&lt;&gt;0,(Q16/R16)," ")</f>
        <v> </v>
      </c>
    </row>
    <row r="17" spans="1:19" ht="15.75" customHeight="1">
      <c r="A17" s="14">
        <v>8</v>
      </c>
      <c r="B17" s="344" t="str">
        <f>IF('proje ve personel bilgileri'!A22&lt;&gt;0,('proje ve personel bilgileri'!A22)," ")</f>
        <v> </v>
      </c>
      <c r="C17" s="344"/>
      <c r="D17" s="211">
        <f>IF('G011A (1. ay)'!C17="",0,'G011A (1. ay)'!C17)</f>
        <v>0</v>
      </c>
      <c r="E17" s="212">
        <f>IF('G011A (1. ay)'!K17=" ",0,'G011A (1. ay)'!K17)</f>
        <v>0</v>
      </c>
      <c r="F17" s="211">
        <f>IF('G011A (2. ay)'!C17="",0,'G011A (2. ay)'!C17)</f>
        <v>0</v>
      </c>
      <c r="G17" s="212">
        <f>IF('G011A (2. ay)'!K17=" ",0,'G011A (2. ay)'!K17)</f>
        <v>0</v>
      </c>
      <c r="H17" s="211">
        <f>IF('G011A (3. ay)'!C17="",0,'G011A (3. ay)'!C17)</f>
        <v>0</v>
      </c>
      <c r="I17" s="212">
        <f>IF('G011A (3. ay)'!K17=" ",0,'G011A (3. ay)'!K17)</f>
        <v>0</v>
      </c>
      <c r="J17" s="211">
        <f>IF('G011A (4. ay)'!C17="",0,'G011A (4. ay)'!C17)</f>
        <v>0</v>
      </c>
      <c r="K17" s="212">
        <f>IF('G011A (4. ay)'!K17="",0,'G011A (4. ay)'!K17)</f>
        <v>0</v>
      </c>
      <c r="L17" s="211">
        <f>IF('G011A (5. ay)'!C17="",0,'G011A (5. ay)'!C17)</f>
        <v>0</v>
      </c>
      <c r="M17" s="212">
        <f>IF('G011A (5. ay)'!K17=" ",0,'G011A (5. ay)'!K17)</f>
        <v>0</v>
      </c>
      <c r="N17" s="211">
        <f>IF('G011A (6. ay)'!C17="",0,'G011A (6. ay)'!C17)</f>
        <v>0</v>
      </c>
      <c r="O17" s="212">
        <f>IF('G011A (6. ay)'!K17="",0,'G011A (6. ay)'!K17)</f>
        <v>0</v>
      </c>
      <c r="P17" s="211">
        <f>IF('proje ve personel bilgileri'!A22=0,"",SUM(D17+F17+H17+J17+L17+N17))</f>
      </c>
      <c r="Q17" s="212">
        <f>IF('proje ve personel bilgileri'!A22=0,"",SUM(E17+G17+I17+K17+M17+O17))</f>
      </c>
      <c r="R17" s="212" t="str">
        <f>IF('proje ve personel bilgileri'!A22&lt;&gt;0,(P17/30)," ")</f>
        <v> </v>
      </c>
      <c r="S17" s="213" t="str">
        <f>IF('proje ve personel bilgileri'!A22&lt;&gt;0,(Q17/R17)," ")</f>
        <v> </v>
      </c>
    </row>
    <row r="18" spans="1:19" ht="15.75" customHeight="1">
      <c r="A18" s="14">
        <v>9</v>
      </c>
      <c r="B18" s="344" t="str">
        <f>IF('proje ve personel bilgileri'!A23&lt;&gt;0,('proje ve personel bilgileri'!A23)," ")</f>
        <v> </v>
      </c>
      <c r="C18" s="344"/>
      <c r="D18" s="211">
        <f>IF('G011A (1. ay)'!C18="",0,'G011A (1. ay)'!C18)</f>
        <v>0</v>
      </c>
      <c r="E18" s="212">
        <f>IF('G011A (1. ay)'!K18=" ",0,'G011A (1. ay)'!K18)</f>
        <v>0</v>
      </c>
      <c r="F18" s="211">
        <f>IF('G011A (2. ay)'!C18="",0,'G011A (2. ay)'!C18)</f>
        <v>0</v>
      </c>
      <c r="G18" s="212">
        <f>IF('G011A (2. ay)'!K18=" ",0,'G011A (2. ay)'!K18)</f>
        <v>0</v>
      </c>
      <c r="H18" s="211">
        <f>IF('G011A (3. ay)'!C18="",0,'G011A (3. ay)'!C18)</f>
        <v>0</v>
      </c>
      <c r="I18" s="212">
        <f>IF('G011A (3. ay)'!K18=" ",0,'G011A (3. ay)'!K18)</f>
        <v>0</v>
      </c>
      <c r="J18" s="211">
        <f>IF('G011A (4. ay)'!C18="",0,'G011A (4. ay)'!C18)</f>
        <v>0</v>
      </c>
      <c r="K18" s="212">
        <f>IF('G011A (4. ay)'!K18="",0,'G011A (4. ay)'!K18)</f>
        <v>0</v>
      </c>
      <c r="L18" s="211">
        <f>IF('G011A (5. ay)'!C18="",0,'G011A (5. ay)'!C18)</f>
        <v>0</v>
      </c>
      <c r="M18" s="212">
        <f>IF('G011A (5. ay)'!K18=" ",0,'G011A (5. ay)'!K18)</f>
        <v>0</v>
      </c>
      <c r="N18" s="211">
        <f>IF('G011A (6. ay)'!C18="",0,'G011A (6. ay)'!C18)</f>
        <v>0</v>
      </c>
      <c r="O18" s="212">
        <f>IF('G011A (6. ay)'!K18="",0,'G011A (6. ay)'!K18)</f>
        <v>0</v>
      </c>
      <c r="P18" s="211">
        <f>IF('proje ve personel bilgileri'!A23=0,"",SUM(D18+F18+H18+J18+L18+N18))</f>
      </c>
      <c r="Q18" s="212">
        <f>IF('proje ve personel bilgileri'!A23=0,"",SUM(E18+G18+I18+K18+M18+O18))</f>
      </c>
      <c r="R18" s="212" t="str">
        <f>IF('proje ve personel bilgileri'!A23&lt;&gt;0,(P18/30)," ")</f>
        <v> </v>
      </c>
      <c r="S18" s="213" t="str">
        <f>IF('proje ve personel bilgileri'!A23&lt;&gt;0,(Q18/R18)," ")</f>
        <v> </v>
      </c>
    </row>
    <row r="19" spans="1:19" ht="15.75" customHeight="1">
      <c r="A19" s="14">
        <v>10</v>
      </c>
      <c r="B19" s="344" t="str">
        <f>IF('proje ve personel bilgileri'!A24&lt;&gt;0,('proje ve personel bilgileri'!A24)," ")</f>
        <v> </v>
      </c>
      <c r="C19" s="344"/>
      <c r="D19" s="211">
        <f>IF('G011A (1. ay)'!C19="",0,'G011A (1. ay)'!C19)</f>
        <v>0</v>
      </c>
      <c r="E19" s="212">
        <f>IF('G011A (1. ay)'!K19=" ",0,'G011A (1. ay)'!K19)</f>
        <v>0</v>
      </c>
      <c r="F19" s="211">
        <f>IF('G011A (2. ay)'!C19="",0,'G011A (2. ay)'!C19)</f>
        <v>0</v>
      </c>
      <c r="G19" s="212">
        <f>IF('G011A (2. ay)'!K19=" ",0,'G011A (2. ay)'!K19)</f>
        <v>0</v>
      </c>
      <c r="H19" s="211">
        <f>IF('G011A (3. ay)'!C19="",0,'G011A (3. ay)'!C19)</f>
        <v>0</v>
      </c>
      <c r="I19" s="212">
        <f>IF('G011A (3. ay)'!K19=" ",0,'G011A (3. ay)'!K19)</f>
        <v>0</v>
      </c>
      <c r="J19" s="211">
        <f>IF('G011A (4. ay)'!C19="",0,'G011A (4. ay)'!C19)</f>
        <v>0</v>
      </c>
      <c r="K19" s="212">
        <f>IF('G011A (4. ay)'!K19="",0,'G011A (4. ay)'!K19)</f>
        <v>0</v>
      </c>
      <c r="L19" s="211">
        <f>IF('G011A (5. ay)'!C19="",0,'G011A (5. ay)'!C19)</f>
        <v>0</v>
      </c>
      <c r="M19" s="212">
        <f>IF('G011A (5. ay)'!K19=" ",0,'G011A (5. ay)'!K19)</f>
        <v>0</v>
      </c>
      <c r="N19" s="211">
        <f>IF('G011A (6. ay)'!C19="",0,'G011A (6. ay)'!C19)</f>
        <v>0</v>
      </c>
      <c r="O19" s="212">
        <f>IF('G011A (6. ay)'!K19="",0,'G011A (6. ay)'!K19)</f>
        <v>0</v>
      </c>
      <c r="P19" s="211">
        <f>IF('proje ve personel bilgileri'!A24=0,"",SUM(D19+F19+H19+J19+L19+N19))</f>
      </c>
      <c r="Q19" s="212">
        <f>IF('proje ve personel bilgileri'!A24=0,"",SUM(E19+G19+I19+K19+M19+O19))</f>
      </c>
      <c r="R19" s="212" t="str">
        <f>IF('proje ve personel bilgileri'!A24&lt;&gt;0,(P19/30)," ")</f>
        <v> </v>
      </c>
      <c r="S19" s="213" t="str">
        <f>IF('proje ve personel bilgileri'!A24&lt;&gt;0,(Q19/R19)," ")</f>
        <v> </v>
      </c>
    </row>
    <row r="20" spans="1:19" ht="15.75" customHeight="1">
      <c r="A20" s="14">
        <v>11</v>
      </c>
      <c r="B20" s="344" t="str">
        <f>IF('proje ve personel bilgileri'!A25&lt;&gt;0,('proje ve personel bilgileri'!A25)," ")</f>
        <v> </v>
      </c>
      <c r="C20" s="344"/>
      <c r="D20" s="211">
        <f>IF('G011A (1. ay)'!C20="",0,'G011A (1. ay)'!C20)</f>
        <v>0</v>
      </c>
      <c r="E20" s="212">
        <f>IF('G011A (1. ay)'!K20=" ",0,'G011A (1. ay)'!K20)</f>
        <v>0</v>
      </c>
      <c r="F20" s="211">
        <f>IF('G011A (2. ay)'!C20="",0,'G011A (2. ay)'!C20)</f>
        <v>0</v>
      </c>
      <c r="G20" s="212">
        <f>IF('G011A (2. ay)'!K20=" ",0,'G011A (2. ay)'!K20)</f>
        <v>0</v>
      </c>
      <c r="H20" s="211">
        <f>IF('G011A (3. ay)'!C20="",0,'G011A (3. ay)'!C20)</f>
        <v>0</v>
      </c>
      <c r="I20" s="212">
        <f>IF('G011A (3. ay)'!K20=" ",0,'G011A (3. ay)'!K20)</f>
        <v>0</v>
      </c>
      <c r="J20" s="211">
        <f>IF('G011A (4. ay)'!C20="",0,'G011A (4. ay)'!C20)</f>
        <v>0</v>
      </c>
      <c r="K20" s="212">
        <f>IF('G011A (4. ay)'!K20="",0,'G011A (4. ay)'!K20)</f>
        <v>0</v>
      </c>
      <c r="L20" s="211">
        <f>IF('G011A (5. ay)'!C20="",0,'G011A (5. ay)'!C20)</f>
        <v>0</v>
      </c>
      <c r="M20" s="212">
        <f>IF('G011A (5. ay)'!K20=" ",0,'G011A (5. ay)'!K20)</f>
        <v>0</v>
      </c>
      <c r="N20" s="211">
        <f>IF('G011A (6. ay)'!C20="",0,'G011A (6. ay)'!C20)</f>
        <v>0</v>
      </c>
      <c r="O20" s="212">
        <f>IF('G011A (6. ay)'!K20="",0,'G011A (6. ay)'!K20)</f>
        <v>0</v>
      </c>
      <c r="P20" s="211">
        <f>IF('proje ve personel bilgileri'!A25=0,"",SUM(D20+F20+H20+J20+L20+N20))</f>
      </c>
      <c r="Q20" s="212">
        <f>IF('proje ve personel bilgileri'!A25=0,"",SUM(E20+G20+I20+K20+M20+O20))</f>
      </c>
      <c r="R20" s="212" t="str">
        <f>IF('proje ve personel bilgileri'!A25&lt;&gt;0,(P20/30)," ")</f>
        <v> </v>
      </c>
      <c r="S20" s="213" t="str">
        <f>IF('proje ve personel bilgileri'!A25&lt;&gt;0,(Q20/R20)," ")</f>
        <v> </v>
      </c>
    </row>
    <row r="21" spans="1:19" ht="15.75" customHeight="1">
      <c r="A21" s="14">
        <v>12</v>
      </c>
      <c r="B21" s="344" t="str">
        <f>IF('proje ve personel bilgileri'!A26&lt;&gt;0,('proje ve personel bilgileri'!A26)," ")</f>
        <v> </v>
      </c>
      <c r="C21" s="344"/>
      <c r="D21" s="211">
        <f>IF('G011A (1. ay)'!C21="",0,'G011A (1. ay)'!C21)</f>
        <v>0</v>
      </c>
      <c r="E21" s="212">
        <f>IF('G011A (1. ay)'!K21=" ",0,'G011A (1. ay)'!K21)</f>
        <v>0</v>
      </c>
      <c r="F21" s="211">
        <f>IF('G011A (2. ay)'!C21="",0,'G011A (2. ay)'!C21)</f>
        <v>0</v>
      </c>
      <c r="G21" s="212">
        <f>IF('G011A (2. ay)'!K21=" ",0,'G011A (2. ay)'!K21)</f>
        <v>0</v>
      </c>
      <c r="H21" s="211">
        <f>IF('G011A (3. ay)'!C21="",0,'G011A (3. ay)'!C21)</f>
        <v>0</v>
      </c>
      <c r="I21" s="212">
        <f>IF('G011A (3. ay)'!K21=" ",0,'G011A (3. ay)'!K21)</f>
        <v>0</v>
      </c>
      <c r="J21" s="211">
        <f>IF('G011A (4. ay)'!C21="",0,'G011A (4. ay)'!C21)</f>
        <v>0</v>
      </c>
      <c r="K21" s="212">
        <f>IF('G011A (4. ay)'!K21="",0,'G011A (4. ay)'!K21)</f>
        <v>0</v>
      </c>
      <c r="L21" s="211">
        <f>IF('G011A (5. ay)'!C21="",0,'G011A (5. ay)'!C21)</f>
        <v>0</v>
      </c>
      <c r="M21" s="212">
        <f>IF('G011A (5. ay)'!K21=" ",0,'G011A (5. ay)'!K21)</f>
        <v>0</v>
      </c>
      <c r="N21" s="211">
        <f>IF('G011A (6. ay)'!C21="",0,'G011A (6. ay)'!C21)</f>
        <v>0</v>
      </c>
      <c r="O21" s="212">
        <f>IF('G011A (6. ay)'!K21="",0,'G011A (6. ay)'!K21)</f>
        <v>0</v>
      </c>
      <c r="P21" s="211">
        <f>IF('proje ve personel bilgileri'!A26=0,"",SUM(D21+F21+H21+J21+L21+N21))</f>
      </c>
      <c r="Q21" s="212">
        <f>IF('proje ve personel bilgileri'!A26=0,"",SUM(E21+G21+I21+K21+M21+O21))</f>
      </c>
      <c r="R21" s="212" t="str">
        <f>IF('proje ve personel bilgileri'!A26&lt;&gt;0,(P21/30)," ")</f>
        <v> </v>
      </c>
      <c r="S21" s="213" t="str">
        <f>IF('proje ve personel bilgileri'!A26&lt;&gt;0,(Q21/R21)," ")</f>
        <v> </v>
      </c>
    </row>
    <row r="22" spans="1:19" ht="15.75" customHeight="1">
      <c r="A22" s="14">
        <v>13</v>
      </c>
      <c r="B22" s="344" t="str">
        <f>IF('proje ve personel bilgileri'!A27&lt;&gt;0,('proje ve personel bilgileri'!A27)," ")</f>
        <v> </v>
      </c>
      <c r="C22" s="344"/>
      <c r="D22" s="211">
        <f>IF('G011A (1. ay)'!C22="",0,'G011A (1. ay)'!C22)</f>
        <v>0</v>
      </c>
      <c r="E22" s="212">
        <f>IF('G011A (1. ay)'!K22=" ",0,'G011A (1. ay)'!K22)</f>
        <v>0</v>
      </c>
      <c r="F22" s="211">
        <f>IF('G011A (2. ay)'!C22="",0,'G011A (2. ay)'!C22)</f>
        <v>0</v>
      </c>
      <c r="G22" s="212">
        <f>IF('G011A (2. ay)'!K22=" ",0,'G011A (2. ay)'!K22)</f>
        <v>0</v>
      </c>
      <c r="H22" s="211">
        <f>IF('G011A (3. ay)'!C22="",0,'G011A (3. ay)'!C22)</f>
        <v>0</v>
      </c>
      <c r="I22" s="212">
        <f>IF('G011A (3. ay)'!K22=" ",0,'G011A (3. ay)'!K22)</f>
        <v>0</v>
      </c>
      <c r="J22" s="211">
        <f>IF('G011A (4. ay)'!C22="",0,'G011A (4. ay)'!C22)</f>
        <v>0</v>
      </c>
      <c r="K22" s="212">
        <f>IF('G011A (4. ay)'!K22="",0,'G011A (4. ay)'!K22)</f>
        <v>0</v>
      </c>
      <c r="L22" s="211">
        <f>IF('G011A (5. ay)'!C22="",0,'G011A (5. ay)'!C22)</f>
        <v>0</v>
      </c>
      <c r="M22" s="212">
        <f>IF('G011A (5. ay)'!K22=" ",0,'G011A (5. ay)'!K22)</f>
        <v>0</v>
      </c>
      <c r="N22" s="211">
        <f>IF('G011A (6. ay)'!C22="",0,'G011A (6. ay)'!C22)</f>
        <v>0</v>
      </c>
      <c r="O22" s="212">
        <f>IF('G011A (6. ay)'!K22="",0,'G011A (6. ay)'!K22)</f>
        <v>0</v>
      </c>
      <c r="P22" s="211">
        <f>IF('proje ve personel bilgileri'!A27=0,"",SUM(D22+F22+H22+J22+L22+N22))</f>
      </c>
      <c r="Q22" s="212">
        <f>IF('proje ve personel bilgileri'!A27=0,"",SUM(E22+G22+I22+K22+M22+O22))</f>
      </c>
      <c r="R22" s="212" t="str">
        <f>IF('proje ve personel bilgileri'!A27&lt;&gt;0,(P22/30)," ")</f>
        <v> </v>
      </c>
      <c r="S22" s="213" t="str">
        <f>IF('proje ve personel bilgileri'!A27&lt;&gt;0,(Q22/R22)," ")</f>
        <v> </v>
      </c>
    </row>
    <row r="23" spans="1:19" ht="15.75" customHeight="1">
      <c r="A23" s="14">
        <v>14</v>
      </c>
      <c r="B23" s="344" t="str">
        <f>IF('proje ve personel bilgileri'!A28&lt;&gt;0,('proje ve personel bilgileri'!A28)," ")</f>
        <v> </v>
      </c>
      <c r="C23" s="344"/>
      <c r="D23" s="211">
        <f>IF('G011A (1. ay)'!C23="",0,'G011A (1. ay)'!C23)</f>
        <v>0</v>
      </c>
      <c r="E23" s="212">
        <f>IF('G011A (1. ay)'!K23=" ",0,'G011A (1. ay)'!K23)</f>
        <v>0</v>
      </c>
      <c r="F23" s="211">
        <f>IF('G011A (2. ay)'!C23="",0,'G011A (2. ay)'!C23)</f>
        <v>0</v>
      </c>
      <c r="G23" s="212">
        <f>IF('G011A (2. ay)'!K23=" ",0,'G011A (2. ay)'!K23)</f>
        <v>0</v>
      </c>
      <c r="H23" s="211">
        <f>IF('G011A (3. ay)'!C23="",0,'G011A (3. ay)'!C23)</f>
        <v>0</v>
      </c>
      <c r="I23" s="212">
        <f>IF('G011A (3. ay)'!K23=" ",0,'G011A (3. ay)'!K23)</f>
        <v>0</v>
      </c>
      <c r="J23" s="211">
        <f>IF('G011A (4. ay)'!C23="",0,'G011A (4. ay)'!C23)</f>
        <v>0</v>
      </c>
      <c r="K23" s="212">
        <f>IF('G011A (4. ay)'!K23="",0,'G011A (4. ay)'!K23)</f>
        <v>0</v>
      </c>
      <c r="L23" s="211">
        <f>IF('G011A (5. ay)'!C23="",0,'G011A (5. ay)'!C23)</f>
        <v>0</v>
      </c>
      <c r="M23" s="212">
        <f>IF('G011A (5. ay)'!K23=" ",0,'G011A (5. ay)'!K23)</f>
        <v>0</v>
      </c>
      <c r="N23" s="211">
        <f>IF('G011A (6. ay)'!C23="",0,'G011A (6. ay)'!C23)</f>
        <v>0</v>
      </c>
      <c r="O23" s="212">
        <f>IF('G011A (6. ay)'!K23="",0,'G011A (6. ay)'!K23)</f>
        <v>0</v>
      </c>
      <c r="P23" s="211">
        <f>IF('proje ve personel bilgileri'!A28=0,"",SUM(D23+F23+H23+J23+L23+N23))</f>
      </c>
      <c r="Q23" s="212">
        <f>IF('proje ve personel bilgileri'!A28=0,"",SUM(E23+G23+I23+K23+M23+O23))</f>
      </c>
      <c r="R23" s="212" t="str">
        <f>IF('proje ve personel bilgileri'!A28&lt;&gt;0,(P23/30)," ")</f>
        <v> </v>
      </c>
      <c r="S23" s="213" t="str">
        <f>IF('proje ve personel bilgileri'!A28&lt;&gt;0,(Q23/R23)," ")</f>
        <v> </v>
      </c>
    </row>
    <row r="24" spans="1:19" ht="15.75" customHeight="1">
      <c r="A24" s="14">
        <v>15</v>
      </c>
      <c r="B24" s="344" t="str">
        <f>IF('proje ve personel bilgileri'!A29&lt;&gt;0,('proje ve personel bilgileri'!A29)," ")</f>
        <v> </v>
      </c>
      <c r="C24" s="344"/>
      <c r="D24" s="211">
        <f>IF('G011A (1. ay)'!C24="",0,'G011A (1. ay)'!C24)</f>
        <v>0</v>
      </c>
      <c r="E24" s="212">
        <f>IF('G011A (1. ay)'!K24=" ",0,'G011A (1. ay)'!K24)</f>
        <v>0</v>
      </c>
      <c r="F24" s="211">
        <f>IF('G011A (2. ay)'!C24="",0,'G011A (2. ay)'!C24)</f>
        <v>0</v>
      </c>
      <c r="G24" s="212">
        <f>IF('G011A (2. ay)'!K24=" ",0,'G011A (2. ay)'!K24)</f>
        <v>0</v>
      </c>
      <c r="H24" s="211">
        <f>IF('G011A (3. ay)'!C24="",0,'G011A (3. ay)'!C24)</f>
        <v>0</v>
      </c>
      <c r="I24" s="212">
        <f>IF('G011A (3. ay)'!K24=" ",0,'G011A (3. ay)'!K24)</f>
        <v>0</v>
      </c>
      <c r="J24" s="211">
        <f>IF('G011A (4. ay)'!C24="",0,'G011A (4. ay)'!C24)</f>
        <v>0</v>
      </c>
      <c r="K24" s="212">
        <f>IF('G011A (4. ay)'!K24="",0,'G011A (4. ay)'!K24)</f>
        <v>0</v>
      </c>
      <c r="L24" s="211">
        <f>IF('G011A (5. ay)'!C24="",0,'G011A (5. ay)'!C24)</f>
        <v>0</v>
      </c>
      <c r="M24" s="212">
        <f>IF('G011A (5. ay)'!K24=" ",0,'G011A (5. ay)'!K24)</f>
        <v>0</v>
      </c>
      <c r="N24" s="211">
        <f>IF('G011A (6. ay)'!C24="",0,'G011A (6. ay)'!C24)</f>
        <v>0</v>
      </c>
      <c r="O24" s="212">
        <f>IF('G011A (6. ay)'!K24="",0,'G011A (6. ay)'!K24)</f>
        <v>0</v>
      </c>
      <c r="P24" s="211">
        <f>IF('proje ve personel bilgileri'!A29=0,"",SUM(D24+F24+H24+J24+L24+N24))</f>
      </c>
      <c r="Q24" s="212">
        <f>IF('proje ve personel bilgileri'!A29=0,"",SUM(E24+G24+I24+K24+M24+O24))</f>
      </c>
      <c r="R24" s="212" t="str">
        <f>IF('proje ve personel bilgileri'!A29&lt;&gt;0,(P24/30)," ")</f>
        <v> </v>
      </c>
      <c r="S24" s="213" t="str">
        <f>IF('proje ve personel bilgileri'!A29&lt;&gt;0,(Q24/R24)," ")</f>
        <v> </v>
      </c>
    </row>
    <row r="25" spans="1:19" ht="15.75" customHeight="1">
      <c r="A25" s="14">
        <v>16</v>
      </c>
      <c r="B25" s="344" t="str">
        <f>IF('proje ve personel bilgileri'!A30&lt;&gt;0,('proje ve personel bilgileri'!A30)," ")</f>
        <v> </v>
      </c>
      <c r="C25" s="344"/>
      <c r="D25" s="211">
        <f>IF('G011A (1. ay)'!C25="",0,'G011A (1. ay)'!C25)</f>
        <v>0</v>
      </c>
      <c r="E25" s="212">
        <f>IF('G011A (1. ay)'!K25=" ",0,'G011A (1. ay)'!K25)</f>
        <v>0</v>
      </c>
      <c r="F25" s="211">
        <f>IF('G011A (2. ay)'!C25="",0,'G011A (2. ay)'!C25)</f>
        <v>0</v>
      </c>
      <c r="G25" s="212">
        <f>IF('G011A (2. ay)'!K25=" ",0,'G011A (2. ay)'!K25)</f>
        <v>0</v>
      </c>
      <c r="H25" s="211">
        <f>IF('G011A (3. ay)'!C25="",0,'G011A (3. ay)'!C25)</f>
        <v>0</v>
      </c>
      <c r="I25" s="212">
        <f>IF('G011A (3. ay)'!K25=" ",0,'G011A (3. ay)'!K25)</f>
        <v>0</v>
      </c>
      <c r="J25" s="211">
        <f>IF('G011A (4. ay)'!C25="",0,'G011A (4. ay)'!C25)</f>
        <v>0</v>
      </c>
      <c r="K25" s="212">
        <f>IF('G011A (4. ay)'!K25="",0,'G011A (4. ay)'!K25)</f>
        <v>0</v>
      </c>
      <c r="L25" s="211">
        <f>IF('G011A (5. ay)'!C25="",0,'G011A (5. ay)'!C25)</f>
        <v>0</v>
      </c>
      <c r="M25" s="212">
        <f>IF('G011A (5. ay)'!K25=" ",0,'G011A (5. ay)'!K25)</f>
        <v>0</v>
      </c>
      <c r="N25" s="211">
        <f>IF('G011A (6. ay)'!C25="",0,'G011A (6. ay)'!C25)</f>
        <v>0</v>
      </c>
      <c r="O25" s="212">
        <f>IF('G011A (6. ay)'!K25="",0,'G011A (6. ay)'!K25)</f>
        <v>0</v>
      </c>
      <c r="P25" s="211">
        <f>IF('proje ve personel bilgileri'!A30=0,"",SUM(D25+F25+H25+J25+L25+N25))</f>
      </c>
      <c r="Q25" s="212">
        <f>IF('proje ve personel bilgileri'!A30=0,"",SUM(E25+G25+I25+K25+M25+O25))</f>
      </c>
      <c r="R25" s="212" t="str">
        <f>IF('proje ve personel bilgileri'!A30&lt;&gt;0,(P25/30)," ")</f>
        <v> </v>
      </c>
      <c r="S25" s="213" t="str">
        <f>IF('proje ve personel bilgileri'!A30&lt;&gt;0,(Q25/R25)," ")</f>
        <v> </v>
      </c>
    </row>
    <row r="26" spans="1:19" ht="15.75" customHeight="1">
      <c r="A26" s="14">
        <v>17</v>
      </c>
      <c r="B26" s="344" t="str">
        <f>IF('proje ve personel bilgileri'!A31&lt;&gt;0,('proje ve personel bilgileri'!A31)," ")</f>
        <v> </v>
      </c>
      <c r="C26" s="344"/>
      <c r="D26" s="211">
        <f>IF('G011A (1. ay)'!C26="",0,'G011A (1. ay)'!C26)</f>
        <v>0</v>
      </c>
      <c r="E26" s="212">
        <f>IF('G011A (1. ay)'!K26=" ",0,'G011A (1. ay)'!K26)</f>
        <v>0</v>
      </c>
      <c r="F26" s="211">
        <f>IF('G011A (2. ay)'!C26="",0,'G011A (2. ay)'!C26)</f>
        <v>0</v>
      </c>
      <c r="G26" s="212">
        <f>IF('G011A (2. ay)'!K26=" ",0,'G011A (2. ay)'!K26)</f>
        <v>0</v>
      </c>
      <c r="H26" s="211">
        <f>IF('G011A (3. ay)'!C26="",0,'G011A (3. ay)'!C26)</f>
        <v>0</v>
      </c>
      <c r="I26" s="212">
        <f>IF('G011A (3. ay)'!K26=" ",0,'G011A (3. ay)'!K26)</f>
        <v>0</v>
      </c>
      <c r="J26" s="211">
        <f>IF('G011A (4. ay)'!C26="",0,'G011A (4. ay)'!C26)</f>
        <v>0</v>
      </c>
      <c r="K26" s="212">
        <f>IF('G011A (4. ay)'!K26="",0,'G011A (4. ay)'!K26)</f>
        <v>0</v>
      </c>
      <c r="L26" s="211">
        <f>IF('G011A (5. ay)'!C26="",0,'G011A (5. ay)'!C26)</f>
        <v>0</v>
      </c>
      <c r="M26" s="212">
        <f>IF('G011A (5. ay)'!K26=" ",0,'G011A (5. ay)'!K26)</f>
        <v>0</v>
      </c>
      <c r="N26" s="211">
        <f>IF('G011A (6. ay)'!C26="",0,'G011A (6. ay)'!C26)</f>
        <v>0</v>
      </c>
      <c r="O26" s="212">
        <f>IF('G011A (6. ay)'!K26="",0,'G011A (6. ay)'!K26)</f>
        <v>0</v>
      </c>
      <c r="P26" s="211">
        <f>IF('proje ve personel bilgileri'!A31=0,"",SUM(D26+F26+H26+J26+L26+N26))</f>
      </c>
      <c r="Q26" s="212">
        <f>IF('proje ve personel bilgileri'!A31=0,"",SUM(E26+G26+I26+K26+M26+O26))</f>
      </c>
      <c r="R26" s="212" t="str">
        <f>IF('proje ve personel bilgileri'!A31&lt;&gt;0,(P26/30)," ")</f>
        <v> </v>
      </c>
      <c r="S26" s="213" t="str">
        <f>IF('proje ve personel bilgileri'!A31&lt;&gt;0,(Q26/R26)," ")</f>
        <v> </v>
      </c>
    </row>
    <row r="27" spans="1:19" ht="15.75" customHeight="1">
      <c r="A27" s="15">
        <v>18</v>
      </c>
      <c r="B27" s="344" t="str">
        <f>IF('proje ve personel bilgileri'!A32&lt;&gt;0,('proje ve personel bilgileri'!A32)," ")</f>
        <v> </v>
      </c>
      <c r="C27" s="344"/>
      <c r="D27" s="211">
        <f>IF('G011A (1. ay)'!C27="",0,'G011A (1. ay)'!C27)</f>
        <v>0</v>
      </c>
      <c r="E27" s="212">
        <f>IF('G011A (1. ay)'!K27=" ",0,'G011A (1. ay)'!K27)</f>
        <v>0</v>
      </c>
      <c r="F27" s="211">
        <f>IF('G011A (2. ay)'!C27="",0,'G011A (2. ay)'!C27)</f>
        <v>0</v>
      </c>
      <c r="G27" s="212">
        <f>IF('G011A (2. ay)'!K27=" ",0,'G011A (2. ay)'!K27)</f>
        <v>0</v>
      </c>
      <c r="H27" s="211">
        <f>IF('G011A (3. ay)'!C27="",0,'G011A (3. ay)'!C27)</f>
        <v>0</v>
      </c>
      <c r="I27" s="212">
        <f>IF('G011A (3. ay)'!K27=" ",0,'G011A (3. ay)'!K27)</f>
        <v>0</v>
      </c>
      <c r="J27" s="211">
        <f>IF('G011A (4. ay)'!C27="",0,'G011A (4. ay)'!C27)</f>
        <v>0</v>
      </c>
      <c r="K27" s="212">
        <f>IF('G011A (4. ay)'!K27="",0,'G011A (4. ay)'!K27)</f>
        <v>0</v>
      </c>
      <c r="L27" s="211">
        <f>IF('G011A (5. ay)'!C27="",0,'G011A (5. ay)'!C27)</f>
        <v>0</v>
      </c>
      <c r="M27" s="212">
        <f>IF('G011A (5. ay)'!K27=" ",0,'G011A (5. ay)'!K27)</f>
        <v>0</v>
      </c>
      <c r="N27" s="211">
        <f>IF('G011A (6. ay)'!C27="",0,'G011A (6. ay)'!C27)</f>
        <v>0</v>
      </c>
      <c r="O27" s="212">
        <f>IF('G011A (6. ay)'!K27="",0,'G011A (6. ay)'!K27)</f>
        <v>0</v>
      </c>
      <c r="P27" s="211">
        <f>IF('proje ve personel bilgileri'!A32=0,"",SUM(D27+F27+H27+J27+L27+N27))</f>
      </c>
      <c r="Q27" s="212">
        <f>IF('proje ve personel bilgileri'!A32=0,"",SUM(E27+G27+I27+K27+M27+O27))</f>
      </c>
      <c r="R27" s="212" t="str">
        <f>IF('proje ve personel bilgileri'!A32&lt;&gt;0,(P27/30)," ")</f>
        <v> </v>
      </c>
      <c r="S27" s="213" t="str">
        <f>IF('proje ve personel bilgileri'!A32&lt;&gt;0,(Q27/R27)," ")</f>
        <v> </v>
      </c>
    </row>
    <row r="28" spans="1:19" ht="15" customHeight="1">
      <c r="A28" s="54"/>
      <c r="B28" s="54"/>
      <c r="C28" s="54"/>
      <c r="D28" s="54"/>
      <c r="E28" s="54"/>
      <c r="F28" s="54"/>
      <c r="G28" s="54"/>
      <c r="H28" s="54"/>
      <c r="I28" s="54"/>
      <c r="J28" s="54"/>
      <c r="K28" s="54"/>
      <c r="L28" s="54"/>
      <c r="M28" s="54"/>
      <c r="N28" s="54"/>
      <c r="O28" s="54"/>
      <c r="P28" s="54"/>
      <c r="Q28" s="54"/>
      <c r="R28" s="54"/>
      <c r="S28" s="54"/>
    </row>
    <row r="29" spans="1:18" ht="14.25" customHeight="1">
      <c r="A29" s="323" t="s">
        <v>64</v>
      </c>
      <c r="B29" s="323"/>
      <c r="C29" s="323"/>
      <c r="D29" s="323"/>
      <c r="E29" s="323"/>
      <c r="F29" s="323"/>
      <c r="G29" s="323"/>
      <c r="H29" s="323"/>
      <c r="I29" s="323"/>
      <c r="J29" s="323"/>
      <c r="K29" s="323"/>
      <c r="L29" s="323"/>
      <c r="M29" s="323"/>
      <c r="N29" s="323"/>
      <c r="O29" s="323"/>
      <c r="P29" s="323"/>
      <c r="Q29" s="323"/>
      <c r="R29" s="323"/>
    </row>
    <row r="30" ht="15" customHeight="1">
      <c r="A30" s="246"/>
    </row>
    <row r="31" spans="3:7" ht="15" customHeight="1">
      <c r="C31" s="55"/>
      <c r="E31" s="56"/>
      <c r="G31" s="55"/>
    </row>
    <row r="32" spans="6:15" ht="15" customHeight="1">
      <c r="F32" s="247" t="s">
        <v>66</v>
      </c>
      <c r="J32" s="247" t="s">
        <v>67</v>
      </c>
      <c r="O32" s="70" t="s">
        <v>82</v>
      </c>
    </row>
  </sheetData>
  <sheetProtection password="D0BF" sheet="1" objects="1" scenarios="1"/>
  <mergeCells count="42">
    <mergeCell ref="A1:S1"/>
    <mergeCell ref="N6:O7"/>
    <mergeCell ref="P6:P9"/>
    <mergeCell ref="L8:L9"/>
    <mergeCell ref="A4:B4"/>
    <mergeCell ref="C4:S4"/>
    <mergeCell ref="A5:B5"/>
    <mergeCell ref="S6:S9"/>
    <mergeCell ref="D6:E7"/>
    <mergeCell ref="H8:H9"/>
    <mergeCell ref="C5:S5"/>
    <mergeCell ref="R6:R9"/>
    <mergeCell ref="B13:C13"/>
    <mergeCell ref="D8:D9"/>
    <mergeCell ref="F8:F9"/>
    <mergeCell ref="J8:J9"/>
    <mergeCell ref="F6:G7"/>
    <mergeCell ref="N8:N9"/>
    <mergeCell ref="A29:R29"/>
    <mergeCell ref="B27:C27"/>
    <mergeCell ref="B11:C11"/>
    <mergeCell ref="B12:C12"/>
    <mergeCell ref="B25:C25"/>
    <mergeCell ref="B26:C26"/>
    <mergeCell ref="B22:C22"/>
    <mergeCell ref="B21:C21"/>
    <mergeCell ref="B24:C24"/>
    <mergeCell ref="B23:C23"/>
    <mergeCell ref="B20:C20"/>
    <mergeCell ref="B14:C14"/>
    <mergeCell ref="B6:C9"/>
    <mergeCell ref="B16:C16"/>
    <mergeCell ref="L6:M7"/>
    <mergeCell ref="Q6:Q9"/>
    <mergeCell ref="B17:C17"/>
    <mergeCell ref="B18:C18"/>
    <mergeCell ref="B19:C19"/>
    <mergeCell ref="A6:A9"/>
    <mergeCell ref="B10:C10"/>
    <mergeCell ref="B15:C15"/>
    <mergeCell ref="H6:I7"/>
    <mergeCell ref="J6:K7"/>
  </mergeCells>
  <printOptions/>
  <pageMargins left="0.19685039370079" right="0.19685039370079" top="0.19685039370079" bottom="0.19685039370079" header="0" footer="0"/>
  <pageSetup horizontalDpi="600" verticalDpi="600" orientation="landscape" paperSize="9" scale="8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Sinan Özer</dc:creator>
  <cp:keywords/>
  <dc:description/>
  <cp:lastModifiedBy>Murat Bozlağan</cp:lastModifiedBy>
  <cp:lastPrinted>2018-03-20T14:21:50Z</cp:lastPrinted>
  <dcterms:created xsi:type="dcterms:W3CDTF">2011-04-09T18:08:18Z</dcterms:created>
  <dcterms:modified xsi:type="dcterms:W3CDTF">2020-03-10T11:52:19Z</dcterms:modified>
  <cp:category/>
  <cp:version/>
  <cp:contentType/>
  <cp:contentStatus/>
</cp:coreProperties>
</file>