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480" windowHeight="9750"/>
  </bookViews>
  <sheets>
    <sheet name="EK-1" sheetId="1" r:id="rId1"/>
    <sheet name="EK-2" sheetId="2" r:id="rId2"/>
    <sheet name="EK-3" sheetId="3" r:id="rId3"/>
    <sheet name="EK-4" sheetId="4" r:id="rId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4" l="1"/>
  <c r="R9" i="1" l="1"/>
  <c r="R10" i="1" s="1"/>
  <c r="G9" i="1"/>
  <c r="H9" i="1"/>
  <c r="I9" i="1"/>
  <c r="K9" i="1"/>
  <c r="L9" i="1"/>
  <c r="M9" i="1"/>
  <c r="N9" i="1"/>
  <c r="O9" i="1"/>
  <c r="P9" i="1"/>
  <c r="Q9" i="1"/>
  <c r="D33" i="2"/>
  <c r="D34" i="2"/>
  <c r="D35" i="2"/>
  <c r="R11" i="1" l="1"/>
  <c r="H7" i="2"/>
  <c r="I6" i="2"/>
  <c r="H6" i="2"/>
  <c r="D32" i="2"/>
  <c r="G32" i="2" l="1"/>
  <c r="D36" i="2"/>
  <c r="B8" i="3" l="1"/>
  <c r="C8" i="4"/>
  <c r="E8" i="4" s="1"/>
  <c r="I25" i="2"/>
  <c r="H25" i="2"/>
  <c r="I24" i="2"/>
  <c r="H24" i="2"/>
  <c r="I23" i="2"/>
  <c r="H23" i="2"/>
  <c r="I22" i="2"/>
  <c r="H22" i="2"/>
  <c r="I21" i="2"/>
  <c r="H21" i="2"/>
  <c r="I20" i="2"/>
  <c r="H20" i="2"/>
  <c r="I19" i="2"/>
  <c r="H19" i="2"/>
  <c r="I18" i="2"/>
  <c r="H18" i="2"/>
  <c r="I17" i="2"/>
  <c r="H17" i="2"/>
  <c r="I16" i="2"/>
  <c r="H16" i="2"/>
  <c r="I15" i="2"/>
  <c r="H15" i="2"/>
  <c r="I14" i="2"/>
  <c r="H14" i="2"/>
  <c r="I13" i="2"/>
  <c r="H13" i="2"/>
  <c r="I12" i="2"/>
  <c r="H12" i="2"/>
  <c r="I11" i="2"/>
  <c r="H11" i="2"/>
  <c r="I10" i="2"/>
  <c r="H10" i="2"/>
  <c r="I9" i="2"/>
  <c r="H9" i="2"/>
  <c r="I8" i="2"/>
  <c r="H8" i="2"/>
  <c r="I7" i="2"/>
  <c r="H32" i="2"/>
  <c r="H33" i="2"/>
  <c r="G33" i="2"/>
  <c r="H26" i="2" l="1"/>
  <c r="I26" i="2"/>
  <c r="F9" i="1"/>
  <c r="C9" i="1"/>
  <c r="J9" i="1"/>
  <c r="D9" i="1"/>
  <c r="E9" i="1"/>
  <c r="E8" i="3"/>
  <c r="M8" i="1" l="1"/>
  <c r="M11" i="1" s="1"/>
  <c r="N8" i="1"/>
  <c r="N11" i="1" s="1"/>
  <c r="O8" i="1"/>
  <c r="O11" i="1" s="1"/>
  <c r="P8" i="1"/>
  <c r="P11" i="1" s="1"/>
  <c r="Q8" i="1"/>
  <c r="Q11" i="1" s="1"/>
  <c r="L8" i="1"/>
  <c r="E9" i="4"/>
  <c r="H34" i="2"/>
  <c r="H35" i="2"/>
  <c r="G34" i="2"/>
  <c r="G35" i="2"/>
  <c r="L11" i="1" l="1"/>
  <c r="L10" i="1"/>
  <c r="G36" i="2"/>
  <c r="H36" i="2"/>
  <c r="S8" i="1"/>
  <c r="K7" i="1" l="1"/>
  <c r="K11" i="1" s="1"/>
  <c r="G7" i="1"/>
  <c r="H7" i="1"/>
  <c r="I7" i="1"/>
  <c r="I11" i="1" s="1"/>
  <c r="J7" i="1"/>
  <c r="J11" i="1" s="1"/>
  <c r="D7" i="1"/>
  <c r="D11" i="1" s="1"/>
  <c r="C7" i="1"/>
  <c r="E7" i="1"/>
  <c r="B7" i="1"/>
  <c r="B11" i="1" s="1"/>
  <c r="F7" i="1"/>
  <c r="S9" i="1"/>
  <c r="M10" i="1"/>
  <c r="N10" i="1"/>
  <c r="O10" i="1"/>
  <c r="P10" i="1"/>
  <c r="K10" i="1" l="1"/>
  <c r="J10" i="1"/>
  <c r="D10" i="1"/>
  <c r="H10" i="1"/>
  <c r="H11" i="1"/>
  <c r="F10" i="1"/>
  <c r="F11" i="1"/>
  <c r="G10" i="1"/>
  <c r="G11" i="1"/>
  <c r="I10" i="1"/>
  <c r="E10" i="1"/>
  <c r="E11" i="1"/>
  <c r="C10" i="1"/>
  <c r="C11" i="1"/>
  <c r="Q10" i="1"/>
  <c r="B12" i="1"/>
  <c r="B10" i="1"/>
  <c r="J12" i="1"/>
  <c r="E12" i="1"/>
  <c r="D12" i="1"/>
  <c r="H12" i="1"/>
  <c r="K12" i="1"/>
  <c r="C12" i="1"/>
  <c r="G12" i="1"/>
  <c r="F12" i="1"/>
  <c r="I12" i="1"/>
  <c r="S7" i="1"/>
  <c r="S11" i="1" l="1"/>
  <c r="S10" i="1"/>
  <c r="S12" i="1"/>
</calcChain>
</file>

<file path=xl/sharedStrings.xml><?xml version="1.0" encoding="utf-8"?>
<sst xmlns="http://schemas.openxmlformats.org/spreadsheetml/2006/main" count="102" uniqueCount="58">
  <si>
    <t xml:space="preserve">Maliyet Kalemi </t>
  </si>
  <si>
    <t>Önerilen Bütçenin Dönemler İtibarıyla Dağılımı</t>
  </si>
  <si>
    <t xml:space="preserve">TOPLAM </t>
  </si>
  <si>
    <t>(TL)</t>
  </si>
  <si>
    <t>Burs Giderleri</t>
  </si>
  <si>
    <t xml:space="preserve">İstihdam Desteği </t>
  </si>
  <si>
    <t>PTİ Tutarı</t>
  </si>
  <si>
    <t>Toplam Tutar</t>
  </si>
  <si>
    <t>TÜBİTAK Katkısı</t>
  </si>
  <si>
    <t>Sıra No</t>
  </si>
  <si>
    <t>Toplam Maliyet****</t>
  </si>
  <si>
    <t xml:space="preserve">                        TOPLAM</t>
  </si>
  <si>
    <t>Toplam</t>
  </si>
  <si>
    <t>PTİ Alacağı Süre (Ay)</t>
  </si>
  <si>
    <t>Öngörülen Toplam Bursiyer Sayısı</t>
  </si>
  <si>
    <t>Aylık Brüt PTİ Tutarı (TL)</t>
  </si>
  <si>
    <t xml:space="preserve"> Proje Yöneticisi</t>
  </si>
  <si>
    <t xml:space="preserve"> Akademik Danışmanlar</t>
  </si>
  <si>
    <t>EK-1.TOPLAM TAHMİNİ MALİYET FORMU</t>
  </si>
  <si>
    <t>(x1.000 TL)</t>
  </si>
  <si>
    <t>EK-2. BURSİYER MALİYET FORMU*</t>
  </si>
  <si>
    <t>Bütünleşik Doktora</t>
  </si>
  <si>
    <t>Doktora Programı</t>
  </si>
  <si>
    <t>Ödenecek Burs Süresi (Ay)***</t>
  </si>
  <si>
    <t>** Tam ve Kısmi Burs Tutarları TÜBİTAK Bilim Kurulu tarafından belirlenen  tutarlardır (BİDEB web sitesinde yayımlanmaktadır).</t>
  </si>
  <si>
    <t>Kişi Sayısı</t>
  </si>
  <si>
    <t>Aylık Burs Tutarı (TL) **</t>
  </si>
  <si>
    <t>TÜBİTAK Katkısı (TL)</t>
  </si>
  <si>
    <t>Özel Sektör Kuruluşları Katkısı (TL)</t>
  </si>
  <si>
    <t>Çalışan</t>
  </si>
  <si>
    <t>Çalışmayan</t>
  </si>
  <si>
    <t>EK-3. PERSONEL AYLIK MALİYET FORMU*</t>
  </si>
  <si>
    <t>İstihdam Desteği Süresi (Ay)</t>
  </si>
  <si>
    <t>Toplam TÜBİTAK Katkısı (TL)</t>
  </si>
  <si>
    <t>Aylık TÜBİTAK Katkısı (TL)</t>
  </si>
  <si>
    <t>Projedeki Görevi (Akademik Danışman/Proje Yöneticisi)</t>
  </si>
  <si>
    <t>Toplam Brüt PTİ Tutarı (TL)</t>
  </si>
  <si>
    <t>EK-4. PROJE TEŞVİK İKRAMİYESİ FORMU*</t>
  </si>
  <si>
    <t>-</t>
  </si>
  <si>
    <t xml:space="preserve">* Burs verilecek doktora öğrencisi öngörüsünün proje öneri formundaki ”ODAKLANILAN İHTİSAS ALANI/ALANLARI BAZINDA DOKTORA BURSİYER PLANI” bölümünde sunulan tablo ile uyumlu olması beklenir. </t>
  </si>
  <si>
    <r>
      <t>****</t>
    </r>
    <r>
      <rPr>
        <b/>
        <sz val="10"/>
        <color rgb="FFFF0000"/>
        <rFont val="Calibri"/>
        <family val="2"/>
        <charset val="162"/>
        <scheme val="minor"/>
      </rPr>
      <t xml:space="preserve"> </t>
    </r>
    <r>
      <rPr>
        <b/>
        <sz val="10"/>
        <color rgb="FFFF0000"/>
        <rFont val="Arial"/>
        <family val="2"/>
        <charset val="162"/>
      </rPr>
      <t>Proje kapsamında doktora bursiyerlerine verilecek bursun en az %25’i projeye dahil olan özel sektör kuruluş tarafından karşılanır.</t>
    </r>
  </si>
  <si>
    <t>İstihdam desteği projenin son 36 ayı için verilmektedir.</t>
  </si>
  <si>
    <t>Özel Sektör Yürütücü Kuruluşları Toplam Katkısı</t>
  </si>
  <si>
    <t>Rekabet Öncesi Üniversite-Sanayi İşbirliği Modeli Bütçe Formu</t>
  </si>
  <si>
    <r>
      <t xml:space="preserve">(Üniversite-Sanayi İşbirliği </t>
    </r>
    <r>
      <rPr>
        <sz val="12"/>
        <color rgb="FF000000"/>
        <rFont val="Arial"/>
        <family val="2"/>
        <charset val="162"/>
      </rPr>
      <t>Modelinde 2018 yılı 3 brüt asgari ücret tutarı yazılmıştır.)</t>
    </r>
  </si>
  <si>
    <t>Toplam Bursiyer Sayısı***</t>
  </si>
  <si>
    <t>* EK-4, EK-3 ve EK-2'deki bilgilere göre EK-1'de yer alan tablo otomatik dolmaktadır.</t>
  </si>
  <si>
    <t>EK-2.B ÖZEL SEKTÖR KURULUŞU BURSİYER DESTEK PLAN DETAYI</t>
  </si>
  <si>
    <t>Özel Sektör Kuruluş Adı</t>
  </si>
  <si>
    <t>Özel Sektör Kuruluş Adları**</t>
  </si>
  <si>
    <t>** Özel kuruluş adları tümü aynı satıra yazılacaktır. Yeni satır/hücreye bilgi girişi yapılmayacaktır.</t>
  </si>
  <si>
    <t>* Öneri aşamasında TÜBİTAK katkısı maksimum değerler bazında ve 2018 yılı brüt asgari ücret dikkate alınarak bütçe öngörülmüştür. İzleme sürecinde özel kuruluşun istihdam edeceği kişiye vereceği toplam ödenek üzerinden gerçekleşme sağlanacaktır.</t>
  </si>
  <si>
    <t>İstihdam desteği özel sektör kuruluşuna ödenmek üzere TÜBİTAK tarafından proje yöneticisi kurum tarafından açılmış olan proje özel hesabına transfer edilecektir. İstihdam desteği ödemeleri, doktora bursiyerlerinin istihdam edilmeye başlanmalarını takip eden aydan itibaren her ay düzenli olarak yönetici kurum tarafından söz konusu kişi/kişilerin aylık muhtasar ve prim hizmet beyannamesi ve net ücretin bankadan ödendiğine dair banka dekontu dahil olmak üzere ücret ödemelerine ilişkin belgelerin kontrolü yapıldıktan sonra projeye dahil olan özel sektör kuruluşu hesabına aktarılacaktır.  Hibe istihdam desteği tutarının mevzuata uygun olarak ödenmesinden yönetici kurum sorumludur.</t>
  </si>
  <si>
    <t>*** Projeye özel sektör kuruluşları bazında dahil olacak bursiyer sayısının toplamı yazılacaktır.</t>
  </si>
  <si>
    <t>***Doktora programının niteliğine göre (tezli yüksek lisans sonrası/bütünleşik doktora programı) çağrı duyurusunda belirtilen maksimum burs süresi baz alınmıştır.</t>
  </si>
  <si>
    <t>Burs Verilecek Doktora Öğrenci Sayısı Öngörüsü</t>
  </si>
  <si>
    <r>
      <t>*</t>
    </r>
    <r>
      <rPr>
        <sz val="11"/>
        <color rgb="FFFF0000"/>
        <rFont val="Arial"/>
        <family val="2"/>
        <charset val="162"/>
      </rPr>
      <t xml:space="preserve"> YÖK Lisansüstü Eğitim Öğretim Yönetmeliği çerçevesinde maksimum tez süresi dikkate alınarak PTİ tutarı hesaplaması yapılmıştır. 
TÜBİTAK Bilim Kurulu tarafından belirlenen PTİ miktarları, proje sözleşmesinde belirlenen ödeme planı çerçevesinde ödenir. PTİ, proje yöneticisine proje süresiyle sınırlı olmak üzere, akademik danışman/lara ise tez dönemleri süresince öğrenci başına ödenir. Üniversite/araştırma altyapısı bünyesinde görevli bir akademik danışman dönem başına en fazla 4 öğrenci için PTİ alabilir. </t>
    </r>
  </si>
  <si>
    <t>*EK-4 Formuna bilgi girişi yapılmayacaktır. Tablo diğer eklere girilen bilgilerden otomatik dolacaktır.</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</si>
</sst>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charset val="162"/>
      <scheme val="minor"/>
    </font>
    <font>
      <b/>
      <sz val="9"/>
      <color rgb="FF000000"/>
      <name val="Arial"/>
      <family val="2"/>
      <charset val="162"/>
    </font>
    <font>
      <b/>
      <sz val="9"/>
      <color theme="1"/>
      <name val="Arial"/>
      <family val="2"/>
      <charset val="162"/>
    </font>
    <font>
      <sz val="9"/>
      <color rgb="FF000000"/>
      <name val="Arial"/>
      <family val="2"/>
      <charset val="162"/>
    </font>
    <font>
      <b/>
      <sz val="10"/>
      <color rgb="FF000000"/>
      <name val="Calibri"/>
      <family val="2"/>
      <charset val="162"/>
      <scheme val="minor"/>
    </font>
    <font>
      <sz val="10"/>
      <color rgb="FF000000"/>
      <name val="Calibri"/>
      <family val="2"/>
      <charset val="162"/>
      <scheme val="minor"/>
    </font>
    <font>
      <b/>
      <sz val="11"/>
      <color rgb="FF000000"/>
      <name val="Arial"/>
      <family val="2"/>
      <charset val="162"/>
    </font>
    <font>
      <sz val="11"/>
      <color rgb="FF000000"/>
      <name val="Arial"/>
      <family val="2"/>
      <charset val="162"/>
    </font>
    <font>
      <b/>
      <sz val="12"/>
      <color rgb="FF000000"/>
      <name val="Arial"/>
      <family val="2"/>
      <charset val="162"/>
    </font>
    <font>
      <b/>
      <sz val="12"/>
      <color theme="1"/>
      <name val="Calibri"/>
      <family val="2"/>
      <charset val="162"/>
      <scheme val="minor"/>
    </font>
    <font>
      <b/>
      <sz val="12"/>
      <color theme="1"/>
      <name val="Arial"/>
      <family val="2"/>
      <charset val="162"/>
    </font>
    <font>
      <b/>
      <sz val="12"/>
      <color rgb="FF00B0F0"/>
      <name val="Calibri"/>
      <family val="2"/>
      <charset val="162"/>
      <scheme val="minor"/>
    </font>
    <font>
      <b/>
      <sz val="12"/>
      <color rgb="FF000000"/>
      <name val="Calibri"/>
      <family val="2"/>
      <charset val="162"/>
      <scheme val="minor"/>
    </font>
    <font>
      <sz val="12"/>
      <color rgb="FF000000"/>
      <name val="Arial"/>
      <family val="2"/>
      <charset val="162"/>
    </font>
    <font>
      <b/>
      <sz val="10"/>
      <color rgb="FFFF0000"/>
      <name val="Arial"/>
      <family val="2"/>
      <charset val="162"/>
    </font>
    <font>
      <sz val="12"/>
      <color theme="1"/>
      <name val="Arial"/>
      <family val="2"/>
      <charset val="162"/>
    </font>
    <font>
      <sz val="12"/>
      <color rgb="FF000000"/>
      <name val="Calibri"/>
      <family val="2"/>
      <charset val="162"/>
      <scheme val="minor"/>
    </font>
    <font>
      <sz val="11"/>
      <color rgb="FFFF0000"/>
      <name val="Arial"/>
      <family val="2"/>
      <charset val="162"/>
    </font>
    <font>
      <i/>
      <sz val="10"/>
      <color rgb="FFFF0000"/>
      <name val="Calibri"/>
      <family val="2"/>
      <charset val="162"/>
      <scheme val="minor"/>
    </font>
    <font>
      <sz val="11"/>
      <color rgb="FFFF0000"/>
      <name val="Calibri"/>
      <family val="2"/>
      <charset val="162"/>
      <scheme val="minor"/>
    </font>
    <font>
      <b/>
      <sz val="11"/>
      <color rgb="FFFF0000"/>
      <name val="Arial"/>
      <family val="2"/>
      <charset val="162"/>
    </font>
    <font>
      <b/>
      <sz val="10"/>
      <color rgb="FFFF0000"/>
      <name val="Calibri"/>
      <family val="2"/>
      <charset val="162"/>
      <scheme val="minor"/>
    </font>
    <font>
      <sz val="9"/>
      <color theme="0"/>
      <name val="Arial"/>
      <family val="2"/>
      <charset val="162"/>
    </font>
    <font>
      <b/>
      <sz val="11"/>
      <color theme="1"/>
      <name val="Calibri"/>
      <family val="2"/>
      <charset val="162"/>
      <scheme val="minor"/>
    </font>
    <font>
      <b/>
      <sz val="11"/>
      <color rgb="FFFF0000"/>
      <name val="Calibri"/>
      <family val="2"/>
      <charset val="162"/>
      <scheme val="minor"/>
    </font>
  </fonts>
  <fills count="7">
    <fill>
      <patternFill patternType="none"/>
    </fill>
    <fill>
      <patternFill patternType="gray125"/>
    </fill>
    <fill>
      <patternFill patternType="solid">
        <fgColor rgb="FFF2F2F2"/>
        <bgColor indexed="64"/>
      </patternFill>
    </fill>
    <fill>
      <patternFill patternType="solid">
        <fgColor theme="0"/>
        <bgColor indexed="64"/>
      </patternFill>
    </fill>
    <fill>
      <patternFill patternType="solid">
        <fgColor theme="0" tint="-0.499984740745262"/>
        <bgColor indexed="64"/>
      </patternFill>
    </fill>
    <fill>
      <patternFill patternType="solid">
        <fgColor theme="7" tint="0.39997558519241921"/>
        <bgColor indexed="64"/>
      </patternFill>
    </fill>
    <fill>
      <patternFill patternType="solid">
        <fgColor theme="8" tint="0.59999389629810485"/>
        <bgColor indexed="64"/>
      </patternFill>
    </fill>
  </fills>
  <borders count="41">
    <border>
      <left/>
      <right/>
      <top/>
      <bottom/>
      <diagonal/>
    </border>
    <border>
      <left style="medium">
        <color rgb="FF000000"/>
      </left>
      <right style="medium">
        <color rgb="FF000000"/>
      </right>
      <top style="medium">
        <color indexed="64"/>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diagonal/>
    </border>
    <border>
      <left/>
      <right style="medium">
        <color rgb="FF000000"/>
      </right>
      <top/>
      <bottom style="medium">
        <color rgb="FF000000"/>
      </bottom>
      <diagonal/>
    </border>
    <border>
      <left/>
      <right style="medium">
        <color indexed="64"/>
      </right>
      <top/>
      <bottom style="medium">
        <color rgb="FF000000"/>
      </bottom>
      <diagonal/>
    </border>
    <border>
      <left style="medium">
        <color rgb="FF000000"/>
      </left>
      <right/>
      <top style="medium">
        <color rgb="FF000000"/>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style="medium">
        <color rgb="FF000000"/>
      </bottom>
      <diagonal/>
    </border>
    <border>
      <left/>
      <right/>
      <top/>
      <bottom style="medium">
        <color rgb="FF000000"/>
      </bottom>
      <diagonal/>
    </border>
    <border>
      <left/>
      <right style="medium">
        <color rgb="FF000000"/>
      </right>
      <top/>
      <bottom style="medium">
        <color indexed="64"/>
      </bottom>
      <diagonal/>
    </border>
    <border>
      <left/>
      <right style="medium">
        <color indexed="64"/>
      </right>
      <top/>
      <bottom style="medium">
        <color indexed="64"/>
      </bottom>
      <diagonal/>
    </border>
    <border>
      <left style="medium">
        <color rgb="FF000000"/>
      </left>
      <right/>
      <top/>
      <bottom style="medium">
        <color rgb="FF000000"/>
      </bottom>
      <diagonal/>
    </border>
    <border>
      <left style="medium">
        <color rgb="FF000000"/>
      </left>
      <right/>
      <top style="medium">
        <color rgb="FF000000"/>
      </top>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style="medium">
        <color indexed="64"/>
      </left>
      <right/>
      <top style="medium">
        <color rgb="FF000000"/>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bottom/>
      <diagonal/>
    </border>
    <border>
      <left/>
      <right style="medium">
        <color indexed="64"/>
      </right>
      <top/>
      <bottom/>
      <diagonal/>
    </border>
    <border>
      <left/>
      <right style="medium">
        <color rgb="FF000000"/>
      </right>
      <top/>
      <bottom/>
      <diagonal/>
    </border>
    <border>
      <left/>
      <right/>
      <top style="medium">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thin">
        <color indexed="64"/>
      </right>
      <top/>
      <bottom/>
      <diagonal/>
    </border>
  </borders>
  <cellStyleXfs count="1">
    <xf numFmtId="0" fontId="0" fillId="0" borderId="0"/>
  </cellStyleXfs>
  <cellXfs count="102">
    <xf numFmtId="0" fontId="0" fillId="0" borderId="0" xfId="0"/>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0" borderId="2"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vertical="center" wrapText="1"/>
    </xf>
    <xf numFmtId="0" fontId="12"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2" fillId="0" borderId="6"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3" fontId="13" fillId="0" borderId="13" xfId="0" applyNumberFormat="1" applyFont="1" applyBorder="1" applyAlignment="1">
      <alignment horizontal="center" vertical="center" wrapText="1"/>
    </xf>
    <xf numFmtId="3" fontId="13" fillId="0" borderId="12" xfId="0" applyNumberFormat="1" applyFont="1" applyBorder="1" applyAlignment="1">
      <alignment horizontal="center" vertical="center" wrapText="1"/>
    </xf>
    <xf numFmtId="3" fontId="13" fillId="0" borderId="6" xfId="0" applyNumberFormat="1"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3" fontId="8" fillId="0" borderId="7" xfId="0" applyNumberFormat="1" applyFont="1" applyBorder="1" applyAlignment="1">
      <alignment horizontal="center" vertical="center" wrapText="1"/>
    </xf>
    <xf numFmtId="3" fontId="8" fillId="0" borderId="6"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7" fillId="0" borderId="0" xfId="0" applyFont="1" applyAlignment="1">
      <alignment vertical="center" wrapText="1"/>
    </xf>
    <xf numFmtId="0" fontId="10" fillId="0" borderId="0" xfId="0" applyFont="1" applyAlignment="1"/>
    <xf numFmtId="0" fontId="16" fillId="5" borderId="6"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9" fillId="0" borderId="0" xfId="0" applyFont="1"/>
    <xf numFmtId="0" fontId="1" fillId="0" borderId="24" xfId="0" applyFont="1" applyBorder="1" applyAlignment="1">
      <alignment vertical="center" wrapText="1"/>
    </xf>
    <xf numFmtId="4" fontId="3" fillId="0" borderId="7" xfId="0" applyNumberFormat="1" applyFont="1" applyBorder="1" applyAlignment="1">
      <alignment horizontal="right" vertical="center" wrapText="1"/>
    </xf>
    <xf numFmtId="4" fontId="3" fillId="0" borderId="6" xfId="0" applyNumberFormat="1" applyFont="1" applyBorder="1" applyAlignment="1">
      <alignment horizontal="right" vertical="center" wrapText="1"/>
    </xf>
    <xf numFmtId="4" fontId="3" fillId="0" borderId="25" xfId="0" applyNumberFormat="1" applyFont="1" applyBorder="1" applyAlignment="1">
      <alignment horizontal="right" vertical="center" wrapText="1"/>
    </xf>
    <xf numFmtId="4" fontId="3" fillId="0" borderId="26" xfId="0" applyNumberFormat="1" applyFont="1" applyBorder="1" applyAlignment="1">
      <alignment horizontal="right" vertical="center" wrapText="1"/>
    </xf>
    <xf numFmtId="0" fontId="1" fillId="2" borderId="27"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23" xfId="0" applyFont="1" applyFill="1" applyBorder="1" applyAlignment="1">
      <alignment horizontal="center" vertical="center" wrapText="1"/>
    </xf>
    <xf numFmtId="4" fontId="3" fillId="0" borderId="23" xfId="0" applyNumberFormat="1" applyFont="1" applyBorder="1" applyAlignment="1">
      <alignment horizontal="right" vertical="center" wrapText="1"/>
    </xf>
    <xf numFmtId="4" fontId="3" fillId="4" borderId="23" xfId="0" applyNumberFormat="1" applyFont="1" applyFill="1" applyBorder="1" applyAlignment="1">
      <alignment horizontal="center" vertical="center" wrapText="1"/>
    </xf>
    <xf numFmtId="4" fontId="3" fillId="4" borderId="25" xfId="0" applyNumberFormat="1" applyFont="1" applyFill="1" applyBorder="1" applyAlignment="1">
      <alignment horizontal="right" vertical="center" wrapText="1"/>
    </xf>
    <xf numFmtId="0" fontId="5" fillId="0" borderId="30" xfId="0" applyFont="1" applyBorder="1" applyAlignment="1">
      <alignment horizontal="justify" vertical="center" wrapText="1"/>
    </xf>
    <xf numFmtId="0" fontId="7" fillId="0" borderId="31" xfId="0" applyFont="1" applyBorder="1" applyAlignment="1">
      <alignment horizontal="center" vertical="center" wrapText="1"/>
    </xf>
    <xf numFmtId="3" fontId="7" fillId="0" borderId="32" xfId="0" applyNumberFormat="1" applyFont="1" applyBorder="1" applyAlignment="1">
      <alignment horizontal="center" vertical="center" wrapText="1"/>
    </xf>
    <xf numFmtId="3" fontId="6" fillId="0" borderId="35" xfId="0" applyNumberFormat="1" applyFont="1" applyBorder="1" applyAlignment="1">
      <alignment horizontal="center" vertical="center" wrapText="1"/>
    </xf>
    <xf numFmtId="0" fontId="5" fillId="0" borderId="36" xfId="0" applyFont="1" applyBorder="1" applyAlignment="1">
      <alignment horizontal="justify" vertical="center" wrapText="1"/>
    </xf>
    <xf numFmtId="0" fontId="7" fillId="0" borderId="37" xfId="0" applyFont="1" applyBorder="1" applyAlignment="1">
      <alignment horizontal="center" vertical="center" wrapText="1"/>
    </xf>
    <xf numFmtId="0" fontId="7" fillId="4" borderId="37" xfId="0" applyFont="1" applyFill="1" applyBorder="1" applyAlignment="1">
      <alignment horizontal="center" vertical="center" wrapText="1"/>
    </xf>
    <xf numFmtId="3" fontId="7" fillId="0" borderId="38" xfId="0" applyNumberFormat="1"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4" fontId="13" fillId="0" borderId="6" xfId="0" applyNumberFormat="1" applyFont="1" applyBorder="1" applyAlignment="1">
      <alignment horizontal="center" vertical="center" wrapText="1"/>
    </xf>
    <xf numFmtId="0" fontId="7" fillId="0" borderId="31" xfId="0" applyFont="1" applyFill="1" applyBorder="1" applyAlignment="1">
      <alignment horizontal="center" vertical="center" wrapText="1"/>
    </xf>
    <xf numFmtId="0" fontId="16" fillId="3" borderId="6" xfId="0" applyFont="1" applyFill="1" applyBorder="1" applyAlignment="1">
      <alignment horizontal="center" vertical="center"/>
    </xf>
    <xf numFmtId="4" fontId="0" fillId="0" borderId="0" xfId="0" applyNumberFormat="1"/>
    <xf numFmtId="0" fontId="13" fillId="0" borderId="12" xfId="0" applyFont="1" applyFill="1" applyBorder="1" applyAlignment="1">
      <alignment horizontal="center" vertical="center" wrapText="1"/>
    </xf>
    <xf numFmtId="0" fontId="8" fillId="0" borderId="6" xfId="0" applyFont="1" applyFill="1" applyBorder="1" applyAlignment="1">
      <alignment horizontal="center" vertical="center" wrapText="1"/>
    </xf>
    <xf numFmtId="3" fontId="8" fillId="0" borderId="0" xfId="0" applyNumberFormat="1" applyFont="1" applyBorder="1" applyAlignment="1">
      <alignment horizontal="center" vertical="center" wrapText="1"/>
    </xf>
    <xf numFmtId="0" fontId="24" fillId="0" borderId="0" xfId="0" applyFont="1"/>
    <xf numFmtId="0" fontId="23" fillId="0" borderId="0" xfId="0" applyFont="1"/>
    <xf numFmtId="4" fontId="3" fillId="4" borderId="39" xfId="0" applyNumberFormat="1" applyFont="1" applyFill="1" applyBorder="1" applyAlignment="1">
      <alignment horizontal="right" vertical="center" wrapText="1"/>
    </xf>
    <xf numFmtId="0" fontId="0" fillId="4" borderId="0" xfId="0" applyFill="1" applyAlignment="1">
      <alignment horizontal="right" vertical="center" wrapText="1"/>
    </xf>
    <xf numFmtId="0" fontId="0" fillId="4" borderId="40" xfId="0" applyFill="1" applyBorder="1" applyAlignment="1">
      <alignment horizontal="right" vertical="center" wrapText="1"/>
    </xf>
    <xf numFmtId="4" fontId="22" fillId="4" borderId="21" xfId="0" applyNumberFormat="1" applyFont="1" applyFill="1" applyBorder="1" applyAlignment="1">
      <alignment horizontal="center" vertical="center" wrapText="1"/>
    </xf>
    <xf numFmtId="4" fontId="22" fillId="4" borderId="22" xfId="0" applyNumberFormat="1" applyFont="1" applyFill="1" applyBorder="1" applyAlignment="1">
      <alignment horizontal="center" vertical="center" wrapText="1"/>
    </xf>
    <xf numFmtId="0" fontId="11" fillId="3" borderId="0" xfId="0" applyFont="1" applyFill="1" applyAlignment="1">
      <alignment horizontal="center"/>
    </xf>
    <xf numFmtId="0" fontId="10" fillId="0" borderId="0" xfId="0" applyFont="1" applyAlignment="1">
      <alignment horizontal="center" vertical="center"/>
    </xf>
    <xf numFmtId="0" fontId="9" fillId="0" borderId="11" xfId="0" applyFont="1" applyBorder="1" applyAlignment="1">
      <alignment horizontal="center"/>
    </xf>
    <xf numFmtId="0" fontId="1" fillId="2" borderId="1" xfId="0" applyFont="1" applyFill="1" applyBorder="1" applyAlignment="1">
      <alignment vertical="center" wrapText="1"/>
    </xf>
    <xf numFmtId="0" fontId="1" fillId="2" borderId="2"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0" fillId="0" borderId="0" xfId="0" applyFont="1" applyAlignment="1">
      <alignment horizontal="center"/>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20" xfId="0" applyFont="1" applyBorder="1" applyAlignment="1">
      <alignment horizontal="center" vertical="center" wrapText="1"/>
    </xf>
    <xf numFmtId="0" fontId="8" fillId="0" borderId="3" xfId="0" applyFont="1" applyBorder="1" applyAlignment="1">
      <alignment horizontal="center" vertical="center" wrapText="1"/>
    </xf>
    <xf numFmtId="3" fontId="8" fillId="0" borderId="11" xfId="0" applyNumberFormat="1" applyFont="1" applyBorder="1" applyAlignment="1">
      <alignment horizontal="center" vertical="center" wrapText="1"/>
    </xf>
    <xf numFmtId="3" fontId="8" fillId="0" borderId="6" xfId="0" applyNumberFormat="1" applyFont="1" applyBorder="1" applyAlignment="1">
      <alignment horizontal="center" vertical="center" wrapText="1"/>
    </xf>
    <xf numFmtId="0" fontId="8" fillId="0" borderId="23" xfId="0" applyFont="1" applyBorder="1" applyAlignment="1">
      <alignment horizontal="center" vertical="center" wrapText="1"/>
    </xf>
    <xf numFmtId="0" fontId="14" fillId="0" borderId="0" xfId="0" applyFont="1" applyAlignment="1">
      <alignment horizontal="left"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0" xfId="0" applyFont="1" applyBorder="1" applyAlignment="1">
      <alignment horizontal="center" vertical="center" wrapText="1"/>
    </xf>
    <xf numFmtId="0" fontId="14" fillId="0" borderId="0" xfId="0" applyFont="1" applyAlignment="1">
      <alignment horizontal="left" vertical="top" wrapText="1"/>
    </xf>
    <xf numFmtId="0" fontId="20" fillId="0" borderId="0" xfId="0" applyFont="1" applyAlignment="1">
      <alignment horizontal="left" vertical="top" wrapText="1"/>
    </xf>
    <xf numFmtId="0" fontId="18" fillId="0" borderId="0" xfId="0" applyFont="1" applyAlignment="1">
      <alignment horizontal="left" vertical="center" wrapText="1"/>
    </xf>
    <xf numFmtId="0" fontId="6" fillId="0" borderId="33" xfId="0" applyFont="1" applyBorder="1" applyAlignment="1">
      <alignment horizontal="justify" vertical="center" wrapText="1"/>
    </xf>
    <xf numFmtId="0" fontId="6" fillId="0" borderId="34" xfId="0" applyFont="1" applyBorder="1" applyAlignment="1">
      <alignment horizontal="justify" vertical="center" wrapText="1"/>
    </xf>
    <xf numFmtId="0" fontId="1" fillId="6" borderId="23" xfId="0" applyFont="1" applyFill="1" applyBorder="1" applyAlignment="1">
      <alignment vertical="center" wrapText="1"/>
    </xf>
    <xf numFmtId="4" fontId="23" fillId="6" borderId="23" xfId="0" applyNumberFormat="1" applyFont="1" applyFill="1" applyBorder="1"/>
    <xf numFmtId="4" fontId="23" fillId="6" borderId="28" xfId="0" applyNumberFormat="1" applyFont="1" applyFill="1" applyBorder="1"/>
    <xf numFmtId="4" fontId="23" fillId="6" borderId="29"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tabSelected="1" zoomScale="80" zoomScaleNormal="80" workbookViewId="0">
      <selection activeCell="A10" sqref="A10:S10"/>
    </sheetView>
  </sheetViews>
  <sheetFormatPr defaultRowHeight="15" x14ac:dyDescent="0.25"/>
  <cols>
    <col min="1" max="1" width="18" customWidth="1"/>
    <col min="2" max="7" width="12.42578125" customWidth="1"/>
    <col min="8" max="11" width="10.85546875" bestFit="1" customWidth="1"/>
    <col min="12" max="17" width="12.42578125" bestFit="1" customWidth="1"/>
    <col min="18" max="18" width="10.85546875" customWidth="1"/>
    <col min="19" max="19" width="13.5703125" bestFit="1" customWidth="1"/>
  </cols>
  <sheetData>
    <row r="1" spans="1:19" ht="15.75" x14ac:dyDescent="0.25">
      <c r="A1" s="64" t="s">
        <v>43</v>
      </c>
      <c r="B1" s="64"/>
      <c r="C1" s="64"/>
      <c r="D1" s="64"/>
      <c r="E1" s="64"/>
    </row>
    <row r="3" spans="1:19" ht="15.75" x14ac:dyDescent="0.25">
      <c r="A3" s="65" t="s">
        <v>18</v>
      </c>
      <c r="B3" s="65"/>
      <c r="C3" s="65"/>
      <c r="D3" s="65"/>
      <c r="E3" s="65"/>
      <c r="F3" s="65"/>
      <c r="G3" s="65"/>
      <c r="H3" s="65"/>
      <c r="I3" s="65"/>
      <c r="J3" s="65"/>
      <c r="K3" s="65"/>
      <c r="L3" s="65"/>
      <c r="M3" s="65"/>
      <c r="N3" s="65"/>
      <c r="O3" s="65"/>
      <c r="P3" s="65"/>
      <c r="Q3" s="65"/>
      <c r="R3" s="65"/>
      <c r="S3" s="65"/>
    </row>
    <row r="4" spans="1:19" ht="16.5" thickBot="1" x14ac:dyDescent="0.3">
      <c r="Q4" s="66" t="s">
        <v>19</v>
      </c>
      <c r="R4" s="66"/>
      <c r="S4" s="66"/>
    </row>
    <row r="5" spans="1:19" ht="15.75" thickBot="1" x14ac:dyDescent="0.3">
      <c r="A5" s="67" t="s">
        <v>0</v>
      </c>
      <c r="B5" s="69" t="s">
        <v>1</v>
      </c>
      <c r="C5" s="70"/>
      <c r="D5" s="70"/>
      <c r="E5" s="70"/>
      <c r="F5" s="70"/>
      <c r="G5" s="70"/>
      <c r="H5" s="70"/>
      <c r="I5" s="70"/>
      <c r="J5" s="70"/>
      <c r="K5" s="70"/>
      <c r="L5" s="70"/>
      <c r="M5" s="70"/>
      <c r="N5" s="70"/>
      <c r="O5" s="70"/>
      <c r="P5" s="70"/>
      <c r="Q5" s="70"/>
      <c r="R5" s="33"/>
      <c r="S5" s="1" t="s">
        <v>2</v>
      </c>
    </row>
    <row r="6" spans="1:19" ht="15.75" thickBot="1" x14ac:dyDescent="0.3">
      <c r="A6" s="68"/>
      <c r="B6" s="3">
        <v>1</v>
      </c>
      <c r="C6" s="4">
        <v>2</v>
      </c>
      <c r="D6" s="3">
        <v>3</v>
      </c>
      <c r="E6" s="3">
        <v>4</v>
      </c>
      <c r="F6" s="4">
        <v>5</v>
      </c>
      <c r="G6" s="3">
        <v>6</v>
      </c>
      <c r="H6" s="4">
        <v>7</v>
      </c>
      <c r="I6" s="3">
        <v>8</v>
      </c>
      <c r="J6" s="4">
        <v>9</v>
      </c>
      <c r="K6" s="2">
        <v>10</v>
      </c>
      <c r="L6" s="5">
        <v>11</v>
      </c>
      <c r="M6" s="2">
        <v>12</v>
      </c>
      <c r="N6" s="5">
        <v>13</v>
      </c>
      <c r="O6" s="5">
        <v>14</v>
      </c>
      <c r="P6" s="5">
        <v>15</v>
      </c>
      <c r="Q6" s="34">
        <v>16</v>
      </c>
      <c r="R6" s="35">
        <v>17</v>
      </c>
      <c r="S6" s="2" t="s">
        <v>3</v>
      </c>
    </row>
    <row r="7" spans="1:19" ht="15.75" thickBot="1" x14ac:dyDescent="0.3">
      <c r="A7" s="6" t="s">
        <v>4</v>
      </c>
      <c r="B7" s="29">
        <f>('EK-2'!$G$36+'EK-2'!$H$36)/60*8</f>
        <v>0</v>
      </c>
      <c r="C7" s="29">
        <f>('EK-2'!$G$36+'EK-2'!$H$36)/60*6</f>
        <v>0</v>
      </c>
      <c r="D7" s="29">
        <f>('EK-2'!$G$36+'EK-2'!$H$36)/60*6</f>
        <v>0</v>
      </c>
      <c r="E7" s="29">
        <f>('EK-2'!$G$36+'EK-2'!$H$36)/60*6</f>
        <v>0</v>
      </c>
      <c r="F7" s="29">
        <f>('EK-2'!$G$36+'EK-2'!$H$36)/60*6</f>
        <v>0</v>
      </c>
      <c r="G7" s="29">
        <f>('EK-2'!$G$36+'EK-2'!$H$36)/60*6</f>
        <v>0</v>
      </c>
      <c r="H7" s="29">
        <f>('EK-2'!$G$36+'EK-2'!$H$36)/60*6</f>
        <v>0</v>
      </c>
      <c r="I7" s="29">
        <f>('EK-2'!$G$36+'EK-2'!$H$36)/60*6</f>
        <v>0</v>
      </c>
      <c r="J7" s="29">
        <f>('EK-2'!$G$36+'EK-2'!$H$36)/60*6</f>
        <v>0</v>
      </c>
      <c r="K7" s="29">
        <f>('EK-2'!$G$36+'EK-2'!$H$36)/60*4</f>
        <v>0</v>
      </c>
      <c r="L7" s="59"/>
      <c r="M7" s="60"/>
      <c r="N7" s="60"/>
      <c r="O7" s="60"/>
      <c r="P7" s="60"/>
      <c r="Q7" s="60"/>
      <c r="R7" s="61"/>
      <c r="S7" s="30">
        <f>SUM(B7:Q7)</f>
        <v>0</v>
      </c>
    </row>
    <row r="8" spans="1:19" ht="15.75" thickBot="1" x14ac:dyDescent="0.3">
      <c r="A8" s="6" t="s">
        <v>5</v>
      </c>
      <c r="B8" s="62" t="s">
        <v>41</v>
      </c>
      <c r="C8" s="63"/>
      <c r="D8" s="63"/>
      <c r="E8" s="63"/>
      <c r="F8" s="63"/>
      <c r="G8" s="63"/>
      <c r="H8" s="63"/>
      <c r="I8" s="63"/>
      <c r="J8" s="63"/>
      <c r="K8" s="63"/>
      <c r="L8" s="29">
        <f>'EK-3'!$E$8/6</f>
        <v>0</v>
      </c>
      <c r="M8" s="29">
        <f>'EK-3'!$E$8/6</f>
        <v>0</v>
      </c>
      <c r="N8" s="29">
        <f>'EK-3'!$E$8/6</f>
        <v>0</v>
      </c>
      <c r="O8" s="29">
        <f>'EK-3'!$E$8/6</f>
        <v>0</v>
      </c>
      <c r="P8" s="29">
        <f>'EK-3'!$E$8/6</f>
        <v>0</v>
      </c>
      <c r="Q8" s="29">
        <f>'EK-3'!$E$8/6</f>
        <v>0</v>
      </c>
      <c r="R8" s="37"/>
      <c r="S8" s="30">
        <f>SUM(H8:Q8)</f>
        <v>0</v>
      </c>
    </row>
    <row r="9" spans="1:19" x14ac:dyDescent="0.25">
      <c r="A9" s="28" t="s">
        <v>6</v>
      </c>
      <c r="B9" s="38"/>
      <c r="C9" s="31">
        <f>'EK-4'!$E$7/30+'EK-4'!$E$8/8</f>
        <v>1920</v>
      </c>
      <c r="D9" s="31">
        <f>'EK-4'!$E$7/30+'EK-4'!$E$8/8</f>
        <v>1920</v>
      </c>
      <c r="E9" s="31">
        <f>'EK-4'!$E$7/30+'EK-4'!$E$8/8</f>
        <v>1920</v>
      </c>
      <c r="F9" s="31">
        <f>'EK-4'!$E$7/30+'EK-4'!$E$8/8</f>
        <v>1920</v>
      </c>
      <c r="G9" s="31">
        <f>'EK-4'!$E$7/30</f>
        <v>1920</v>
      </c>
      <c r="H9" s="31">
        <f>'EK-4'!$E$7/30</f>
        <v>1920</v>
      </c>
      <c r="I9" s="31">
        <f>'EK-4'!$E$7/30</f>
        <v>1920</v>
      </c>
      <c r="J9" s="31">
        <f>'EK-4'!$E$7/30+'EK-4'!$E$8/2</f>
        <v>1920</v>
      </c>
      <c r="K9" s="31">
        <f>'EK-4'!$E$7/30</f>
        <v>1920</v>
      </c>
      <c r="L9" s="31">
        <f>'EK-4'!$E$7/30</f>
        <v>1920</v>
      </c>
      <c r="M9" s="31">
        <f>'EK-4'!$E$7/30</f>
        <v>1920</v>
      </c>
      <c r="N9" s="31">
        <f>'EK-4'!$E$7/30</f>
        <v>1920</v>
      </c>
      <c r="O9" s="31">
        <f>'EK-4'!$E$7/30</f>
        <v>1920</v>
      </c>
      <c r="P9" s="31">
        <f>'EK-4'!$E$7/30</f>
        <v>1920</v>
      </c>
      <c r="Q9" s="31">
        <f>'EK-4'!$E$7/30</f>
        <v>1920</v>
      </c>
      <c r="R9" s="36">
        <f>'EK-4'!E7/2</f>
        <v>28800</v>
      </c>
      <c r="S9" s="32">
        <f>SUM(C9:R9)</f>
        <v>57600</v>
      </c>
    </row>
    <row r="10" spans="1:19" s="58" customFormat="1" ht="30" customHeight="1" x14ac:dyDescent="0.25">
      <c r="A10" s="98" t="s">
        <v>7</v>
      </c>
      <c r="B10" s="99">
        <f>SUM(B7:B9)</f>
        <v>0</v>
      </c>
      <c r="C10" s="99">
        <f t="shared" ref="C10:P10" si="0">SUM(C7:C9)</f>
        <v>1920</v>
      </c>
      <c r="D10" s="99">
        <f t="shared" si="0"/>
        <v>1920</v>
      </c>
      <c r="E10" s="99">
        <f t="shared" si="0"/>
        <v>1920</v>
      </c>
      <c r="F10" s="99">
        <f t="shared" si="0"/>
        <v>1920</v>
      </c>
      <c r="G10" s="99">
        <f t="shared" si="0"/>
        <v>1920</v>
      </c>
      <c r="H10" s="99">
        <f t="shared" si="0"/>
        <v>1920</v>
      </c>
      <c r="I10" s="99">
        <f t="shared" si="0"/>
        <v>1920</v>
      </c>
      <c r="J10" s="99">
        <f t="shared" si="0"/>
        <v>1920</v>
      </c>
      <c r="K10" s="99">
        <f t="shared" si="0"/>
        <v>1920</v>
      </c>
      <c r="L10" s="99">
        <f>SUM(L7:L9)</f>
        <v>1920</v>
      </c>
      <c r="M10" s="99">
        <f t="shared" si="0"/>
        <v>1920</v>
      </c>
      <c r="N10" s="99">
        <f t="shared" si="0"/>
        <v>1920</v>
      </c>
      <c r="O10" s="99">
        <f t="shared" si="0"/>
        <v>1920</v>
      </c>
      <c r="P10" s="99">
        <f t="shared" si="0"/>
        <v>1920</v>
      </c>
      <c r="Q10" s="100">
        <f>SUM(Q7:Q9)</f>
        <v>1920</v>
      </c>
      <c r="R10" s="99">
        <f>R9</f>
        <v>28800</v>
      </c>
      <c r="S10" s="101">
        <f>SUM(B10:R10)</f>
        <v>57600</v>
      </c>
    </row>
    <row r="11" spans="1:19" ht="15.75" thickBot="1" x14ac:dyDescent="0.3">
      <c r="A11" s="6" t="s">
        <v>8</v>
      </c>
      <c r="B11" s="29">
        <f>B7*0.75+B9</f>
        <v>0</v>
      </c>
      <c r="C11" s="29">
        <f>C7*0.75+C9</f>
        <v>1920</v>
      </c>
      <c r="D11" s="29">
        <f t="shared" ref="D11:K11" si="1">D7*0.75+D9</f>
        <v>1920</v>
      </c>
      <c r="E11" s="29">
        <f t="shared" si="1"/>
        <v>1920</v>
      </c>
      <c r="F11" s="29">
        <f t="shared" si="1"/>
        <v>1920</v>
      </c>
      <c r="G11" s="29">
        <f t="shared" si="1"/>
        <v>1920</v>
      </c>
      <c r="H11" s="29">
        <f t="shared" si="1"/>
        <v>1920</v>
      </c>
      <c r="I11" s="29">
        <f t="shared" si="1"/>
        <v>1920</v>
      </c>
      <c r="J11" s="29">
        <f t="shared" si="1"/>
        <v>1920</v>
      </c>
      <c r="K11" s="29">
        <f t="shared" si="1"/>
        <v>1920</v>
      </c>
      <c r="L11" s="29">
        <f>L8+L9</f>
        <v>1920</v>
      </c>
      <c r="M11" s="29">
        <f t="shared" ref="M11:Q11" si="2">M8+M9</f>
        <v>1920</v>
      </c>
      <c r="N11" s="29">
        <f t="shared" si="2"/>
        <v>1920</v>
      </c>
      <c r="O11" s="29">
        <f t="shared" si="2"/>
        <v>1920</v>
      </c>
      <c r="P11" s="29">
        <f t="shared" si="2"/>
        <v>1920</v>
      </c>
      <c r="Q11" s="29">
        <f t="shared" si="2"/>
        <v>1920</v>
      </c>
      <c r="R11" s="36">
        <f>R9</f>
        <v>28800</v>
      </c>
      <c r="S11" s="30">
        <f>SUM(B11:R11)</f>
        <v>57600</v>
      </c>
    </row>
    <row r="12" spans="1:19" ht="36.75" thickBot="1" x14ac:dyDescent="0.3">
      <c r="A12" s="6" t="s">
        <v>42</v>
      </c>
      <c r="B12" s="29">
        <f>B7*0.25</f>
        <v>0</v>
      </c>
      <c r="C12" s="29">
        <f t="shared" ref="C12:K12" si="3">C7*0.25</f>
        <v>0</v>
      </c>
      <c r="D12" s="29">
        <f t="shared" si="3"/>
        <v>0</v>
      </c>
      <c r="E12" s="29">
        <f t="shared" si="3"/>
        <v>0</v>
      </c>
      <c r="F12" s="29">
        <f t="shared" si="3"/>
        <v>0</v>
      </c>
      <c r="G12" s="29">
        <f t="shared" si="3"/>
        <v>0</v>
      </c>
      <c r="H12" s="29">
        <f t="shared" si="3"/>
        <v>0</v>
      </c>
      <c r="I12" s="29">
        <f t="shared" si="3"/>
        <v>0</v>
      </c>
      <c r="J12" s="29">
        <f t="shared" si="3"/>
        <v>0</v>
      </c>
      <c r="K12" s="29">
        <f t="shared" si="3"/>
        <v>0</v>
      </c>
      <c r="L12" s="59"/>
      <c r="M12" s="60"/>
      <c r="N12" s="60"/>
      <c r="O12" s="60"/>
      <c r="P12" s="60"/>
      <c r="Q12" s="60"/>
      <c r="R12" s="61"/>
      <c r="S12" s="30">
        <f>SUM(B12:Q12)</f>
        <v>0</v>
      </c>
    </row>
    <row r="15" spans="1:19" x14ac:dyDescent="0.25">
      <c r="A15" s="27" t="s">
        <v>46</v>
      </c>
    </row>
    <row r="19" spans="1:17" x14ac:dyDescent="0.25">
      <c r="A19" s="27"/>
      <c r="P19" s="53"/>
      <c r="Q19" s="53"/>
    </row>
    <row r="20" spans="1:17" x14ac:dyDescent="0.25">
      <c r="P20" s="53"/>
    </row>
  </sheetData>
  <sheetProtection password="DEDA" sheet="1" formatCells="0" formatColumns="0" formatRows="0" insertColumns="0" insertRows="0" insertHyperlinks="0" deleteColumns="0" deleteRows="0" sort="0" autoFilter="0" pivotTables="0"/>
  <mergeCells count="8">
    <mergeCell ref="L12:R12"/>
    <mergeCell ref="B8:K8"/>
    <mergeCell ref="A1:E1"/>
    <mergeCell ref="A3:S3"/>
    <mergeCell ref="Q4:S4"/>
    <mergeCell ref="A5:A6"/>
    <mergeCell ref="B5:Q5"/>
    <mergeCell ref="L7:R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topLeftCell="A7" workbookViewId="0">
      <selection activeCell="N23" sqref="N23"/>
    </sheetView>
  </sheetViews>
  <sheetFormatPr defaultRowHeight="15" x14ac:dyDescent="0.25"/>
  <cols>
    <col min="2" max="2" width="14.140625" customWidth="1"/>
    <col min="3" max="3" width="22.28515625" customWidth="1"/>
    <col min="4" max="4" width="16.5703125" customWidth="1"/>
    <col min="5" max="5" width="20.7109375" customWidth="1"/>
    <col min="6" max="6" width="19.7109375" customWidth="1"/>
    <col min="7" max="7" width="12.42578125" customWidth="1"/>
    <col min="8" max="8" width="16.85546875" customWidth="1"/>
    <col min="9" max="9" width="19.7109375" customWidth="1"/>
  </cols>
  <sheetData>
    <row r="1" spans="1:9" ht="15.75" x14ac:dyDescent="0.25">
      <c r="A1" s="64" t="s">
        <v>43</v>
      </c>
      <c r="B1" s="64"/>
      <c r="C1" s="64"/>
      <c r="D1" s="64"/>
      <c r="E1" s="64"/>
    </row>
    <row r="3" spans="1:9" ht="16.5" thickBot="1" x14ac:dyDescent="0.3">
      <c r="A3" s="73" t="s">
        <v>47</v>
      </c>
      <c r="B3" s="73"/>
      <c r="C3" s="73"/>
      <c r="D3" s="73"/>
      <c r="E3" s="73"/>
      <c r="F3" s="73"/>
      <c r="G3" s="73"/>
      <c r="H3" s="73"/>
    </row>
    <row r="4" spans="1:9" ht="16.5" thickBot="1" x14ac:dyDescent="0.3">
      <c r="A4" s="74" t="s">
        <v>9</v>
      </c>
      <c r="B4" s="74" t="s">
        <v>48</v>
      </c>
      <c r="C4" s="76" t="s">
        <v>55</v>
      </c>
      <c r="D4" s="77"/>
      <c r="E4" s="74" t="s">
        <v>25</v>
      </c>
      <c r="F4" s="80" t="s">
        <v>26</v>
      </c>
      <c r="G4" s="82" t="s">
        <v>23</v>
      </c>
      <c r="H4" s="84" t="s">
        <v>10</v>
      </c>
      <c r="I4" s="85"/>
    </row>
    <row r="5" spans="1:9" ht="48" thickBot="1" x14ac:dyDescent="0.3">
      <c r="A5" s="75"/>
      <c r="B5" s="75"/>
      <c r="C5" s="78"/>
      <c r="D5" s="79"/>
      <c r="E5" s="75"/>
      <c r="F5" s="81"/>
      <c r="G5" s="83"/>
      <c r="H5" s="7" t="s">
        <v>27</v>
      </c>
      <c r="I5" s="8" t="s">
        <v>28</v>
      </c>
    </row>
    <row r="6" spans="1:9" ht="16.5" thickBot="1" x14ac:dyDescent="0.3">
      <c r="A6" s="88">
        <v>1</v>
      </c>
      <c r="B6" s="88"/>
      <c r="C6" s="71" t="s">
        <v>21</v>
      </c>
      <c r="D6" s="9" t="s">
        <v>29</v>
      </c>
      <c r="E6" s="26"/>
      <c r="F6" s="15">
        <v>800</v>
      </c>
      <c r="G6" s="10">
        <v>60</v>
      </c>
      <c r="H6" s="14">
        <f>E6*F6*G6*0.75</f>
        <v>0</v>
      </c>
      <c r="I6" s="15">
        <f>E6*F6*G6*0.25</f>
        <v>0</v>
      </c>
    </row>
    <row r="7" spans="1:9" ht="16.5" thickBot="1" x14ac:dyDescent="0.3">
      <c r="A7" s="88"/>
      <c r="B7" s="88"/>
      <c r="C7" s="72"/>
      <c r="D7" s="9" t="s">
        <v>30</v>
      </c>
      <c r="E7" s="26"/>
      <c r="F7" s="15">
        <v>4500</v>
      </c>
      <c r="G7" s="13">
        <v>60</v>
      </c>
      <c r="H7" s="14">
        <f>E7*F7*G7*0.75</f>
        <v>0</v>
      </c>
      <c r="I7" s="15">
        <f>E7*F7*G7*0.25</f>
        <v>0</v>
      </c>
    </row>
    <row r="8" spans="1:9" ht="16.5" thickBot="1" x14ac:dyDescent="0.3">
      <c r="A8" s="88"/>
      <c r="B8" s="88"/>
      <c r="C8" s="71" t="s">
        <v>22</v>
      </c>
      <c r="D8" s="9" t="s">
        <v>29</v>
      </c>
      <c r="E8" s="26"/>
      <c r="F8" s="15">
        <v>800</v>
      </c>
      <c r="G8" s="10">
        <v>48</v>
      </c>
      <c r="H8" s="14">
        <f t="shared" ref="H8:H9" si="0">E8*F8*G8*0.75</f>
        <v>0</v>
      </c>
      <c r="I8" s="15">
        <f t="shared" ref="I8:I9" si="1">E8*F8*G8*0.25</f>
        <v>0</v>
      </c>
    </row>
    <row r="9" spans="1:9" ht="16.5" thickBot="1" x14ac:dyDescent="0.3">
      <c r="A9" s="88"/>
      <c r="B9" s="88"/>
      <c r="C9" s="72"/>
      <c r="D9" s="11" t="s">
        <v>30</v>
      </c>
      <c r="E9" s="26"/>
      <c r="F9" s="16">
        <v>4500</v>
      </c>
      <c r="G9" s="13">
        <v>48</v>
      </c>
      <c r="H9" s="14">
        <f t="shared" si="0"/>
        <v>0</v>
      </c>
      <c r="I9" s="15">
        <f t="shared" si="1"/>
        <v>0</v>
      </c>
    </row>
    <row r="10" spans="1:9" ht="16.5" customHeight="1" thickBot="1" x14ac:dyDescent="0.3">
      <c r="A10" s="88">
        <v>2</v>
      </c>
      <c r="B10" s="88"/>
      <c r="C10" s="71" t="s">
        <v>21</v>
      </c>
      <c r="D10" s="9" t="s">
        <v>29</v>
      </c>
      <c r="E10" s="26"/>
      <c r="F10" s="15">
        <v>800</v>
      </c>
      <c r="G10" s="10">
        <v>60</v>
      </c>
      <c r="H10" s="14">
        <f>E10*F10*G10*0.75</f>
        <v>0</v>
      </c>
      <c r="I10" s="15">
        <f>E10*F10*G10*0.25</f>
        <v>0</v>
      </c>
    </row>
    <row r="11" spans="1:9" ht="16.5" thickBot="1" x14ac:dyDescent="0.3">
      <c r="A11" s="88"/>
      <c r="B11" s="88"/>
      <c r="C11" s="72"/>
      <c r="D11" s="9" t="s">
        <v>30</v>
      </c>
      <c r="E11" s="26"/>
      <c r="F11" s="15">
        <v>4500</v>
      </c>
      <c r="G11" s="13">
        <v>60</v>
      </c>
      <c r="H11" s="14">
        <f>E11*F11*G11*0.75</f>
        <v>0</v>
      </c>
      <c r="I11" s="15">
        <f>E11*F11*G11*0.25</f>
        <v>0</v>
      </c>
    </row>
    <row r="12" spans="1:9" ht="16.5" thickBot="1" x14ac:dyDescent="0.3">
      <c r="A12" s="88"/>
      <c r="B12" s="88"/>
      <c r="C12" s="71" t="s">
        <v>22</v>
      </c>
      <c r="D12" s="9" t="s">
        <v>29</v>
      </c>
      <c r="E12" s="26"/>
      <c r="F12" s="15">
        <v>800</v>
      </c>
      <c r="G12" s="10">
        <v>48</v>
      </c>
      <c r="H12" s="14">
        <f t="shared" ref="H12:H13" si="2">E12*F12*G12*0.75</f>
        <v>0</v>
      </c>
      <c r="I12" s="15">
        <f t="shared" ref="I12:I13" si="3">E12*F12*G12*0.25</f>
        <v>0</v>
      </c>
    </row>
    <row r="13" spans="1:9" ht="16.5" thickBot="1" x14ac:dyDescent="0.3">
      <c r="A13" s="88"/>
      <c r="B13" s="88"/>
      <c r="C13" s="72"/>
      <c r="D13" s="11" t="s">
        <v>30</v>
      </c>
      <c r="E13" s="26"/>
      <c r="F13" s="16">
        <v>4500</v>
      </c>
      <c r="G13" s="13">
        <v>48</v>
      </c>
      <c r="H13" s="14">
        <f t="shared" si="2"/>
        <v>0</v>
      </c>
      <c r="I13" s="15">
        <f t="shared" si="3"/>
        <v>0</v>
      </c>
    </row>
    <row r="14" spans="1:9" ht="16.5" customHeight="1" thickBot="1" x14ac:dyDescent="0.3">
      <c r="A14" s="88">
        <v>3</v>
      </c>
      <c r="B14" s="88"/>
      <c r="C14" s="71" t="s">
        <v>21</v>
      </c>
      <c r="D14" s="9" t="s">
        <v>29</v>
      </c>
      <c r="E14" s="26"/>
      <c r="F14" s="15">
        <v>800</v>
      </c>
      <c r="G14" s="10">
        <v>60</v>
      </c>
      <c r="H14" s="14">
        <f>E14*F14*G14*0.75</f>
        <v>0</v>
      </c>
      <c r="I14" s="15">
        <f>E14*F14*G14*0.25</f>
        <v>0</v>
      </c>
    </row>
    <row r="15" spans="1:9" ht="16.5" thickBot="1" x14ac:dyDescent="0.3">
      <c r="A15" s="88"/>
      <c r="B15" s="88"/>
      <c r="C15" s="72"/>
      <c r="D15" s="9" t="s">
        <v>30</v>
      </c>
      <c r="E15" s="26"/>
      <c r="F15" s="15">
        <v>4500</v>
      </c>
      <c r="G15" s="13">
        <v>60</v>
      </c>
      <c r="H15" s="14">
        <f>E15*F15*G15*0.75</f>
        <v>0</v>
      </c>
      <c r="I15" s="15">
        <f>E15*F15*G15*0.25</f>
        <v>0</v>
      </c>
    </row>
    <row r="16" spans="1:9" ht="16.5" thickBot="1" x14ac:dyDescent="0.3">
      <c r="A16" s="88"/>
      <c r="B16" s="88"/>
      <c r="C16" s="71" t="s">
        <v>22</v>
      </c>
      <c r="D16" s="9" t="s">
        <v>29</v>
      </c>
      <c r="E16" s="26"/>
      <c r="F16" s="15">
        <v>800</v>
      </c>
      <c r="G16" s="10">
        <v>48</v>
      </c>
      <c r="H16" s="14">
        <f t="shared" ref="H16:H17" si="4">E16*F16*G16*0.75</f>
        <v>0</v>
      </c>
      <c r="I16" s="15">
        <f t="shared" ref="I16:I17" si="5">E16*F16*G16*0.25</f>
        <v>0</v>
      </c>
    </row>
    <row r="17" spans="1:9" ht="16.5" thickBot="1" x14ac:dyDescent="0.3">
      <c r="A17" s="88"/>
      <c r="B17" s="88"/>
      <c r="C17" s="72"/>
      <c r="D17" s="11" t="s">
        <v>30</v>
      </c>
      <c r="E17" s="26"/>
      <c r="F17" s="16">
        <v>4500</v>
      </c>
      <c r="G17" s="13">
        <v>48</v>
      </c>
      <c r="H17" s="14">
        <f t="shared" si="4"/>
        <v>0</v>
      </c>
      <c r="I17" s="15">
        <f t="shared" si="5"/>
        <v>0</v>
      </c>
    </row>
    <row r="18" spans="1:9" ht="16.5" customHeight="1" thickBot="1" x14ac:dyDescent="0.3">
      <c r="A18" s="88">
        <v>4</v>
      </c>
      <c r="B18" s="88"/>
      <c r="C18" s="71" t="s">
        <v>21</v>
      </c>
      <c r="D18" s="9" t="s">
        <v>29</v>
      </c>
      <c r="E18" s="26"/>
      <c r="F18" s="15">
        <v>800</v>
      </c>
      <c r="G18" s="10">
        <v>60</v>
      </c>
      <c r="H18" s="14">
        <f>E18*F18*G18*0.75</f>
        <v>0</v>
      </c>
      <c r="I18" s="15">
        <f>E18*F18*G18*0.25</f>
        <v>0</v>
      </c>
    </row>
    <row r="19" spans="1:9" ht="16.5" thickBot="1" x14ac:dyDescent="0.3">
      <c r="A19" s="88"/>
      <c r="B19" s="88"/>
      <c r="C19" s="72"/>
      <c r="D19" s="9" t="s">
        <v>30</v>
      </c>
      <c r="E19" s="26"/>
      <c r="F19" s="15">
        <v>4500</v>
      </c>
      <c r="G19" s="13">
        <v>60</v>
      </c>
      <c r="H19" s="14">
        <f>E19*F19*G19*0.75</f>
        <v>0</v>
      </c>
      <c r="I19" s="15">
        <f>E19*F19*G19*0.25</f>
        <v>0</v>
      </c>
    </row>
    <row r="20" spans="1:9" ht="16.5" thickBot="1" x14ac:dyDescent="0.3">
      <c r="A20" s="88"/>
      <c r="B20" s="88"/>
      <c r="C20" s="71" t="s">
        <v>22</v>
      </c>
      <c r="D20" s="9" t="s">
        <v>29</v>
      </c>
      <c r="E20" s="26"/>
      <c r="F20" s="15">
        <v>800</v>
      </c>
      <c r="G20" s="10">
        <v>48</v>
      </c>
      <c r="H20" s="14">
        <f t="shared" ref="H20:H21" si="6">E20*F20*G20*0.75</f>
        <v>0</v>
      </c>
      <c r="I20" s="15">
        <f t="shared" ref="I20:I21" si="7">E20*F20*G20*0.25</f>
        <v>0</v>
      </c>
    </row>
    <row r="21" spans="1:9" ht="16.5" thickBot="1" x14ac:dyDescent="0.3">
      <c r="A21" s="88"/>
      <c r="B21" s="88"/>
      <c r="C21" s="72"/>
      <c r="D21" s="11" t="s">
        <v>30</v>
      </c>
      <c r="E21" s="26"/>
      <c r="F21" s="16">
        <v>4500</v>
      </c>
      <c r="G21" s="13">
        <v>48</v>
      </c>
      <c r="H21" s="14">
        <f t="shared" si="6"/>
        <v>0</v>
      </c>
      <c r="I21" s="15">
        <f t="shared" si="7"/>
        <v>0</v>
      </c>
    </row>
    <row r="22" spans="1:9" ht="16.5" customHeight="1" thickBot="1" x14ac:dyDescent="0.3">
      <c r="A22" s="88">
        <v>5</v>
      </c>
      <c r="B22" s="88"/>
      <c r="C22" s="71" t="s">
        <v>21</v>
      </c>
      <c r="D22" s="9" t="s">
        <v>29</v>
      </c>
      <c r="E22" s="26"/>
      <c r="F22" s="15">
        <v>800</v>
      </c>
      <c r="G22" s="10">
        <v>60</v>
      </c>
      <c r="H22" s="14">
        <f>E22*F22*G22*0.75</f>
        <v>0</v>
      </c>
      <c r="I22" s="15">
        <f>E22*F22*G22*0.25</f>
        <v>0</v>
      </c>
    </row>
    <row r="23" spans="1:9" ht="16.5" thickBot="1" x14ac:dyDescent="0.3">
      <c r="A23" s="88"/>
      <c r="B23" s="88"/>
      <c r="C23" s="72"/>
      <c r="D23" s="9" t="s">
        <v>30</v>
      </c>
      <c r="E23" s="26"/>
      <c r="F23" s="15">
        <v>4500</v>
      </c>
      <c r="G23" s="13">
        <v>60</v>
      </c>
      <c r="H23" s="14">
        <f>E23*F23*G23*0.75</f>
        <v>0</v>
      </c>
      <c r="I23" s="15">
        <f>E23*F23*G23*0.25</f>
        <v>0</v>
      </c>
    </row>
    <row r="24" spans="1:9" ht="16.5" thickBot="1" x14ac:dyDescent="0.3">
      <c r="A24" s="88"/>
      <c r="B24" s="88"/>
      <c r="C24" s="71" t="s">
        <v>22</v>
      </c>
      <c r="D24" s="9" t="s">
        <v>29</v>
      </c>
      <c r="E24" s="26"/>
      <c r="F24" s="15">
        <v>800</v>
      </c>
      <c r="G24" s="10">
        <v>48</v>
      </c>
      <c r="H24" s="14">
        <f t="shared" ref="H24:H25" si="8">E24*F24*G24*0.75</f>
        <v>0</v>
      </c>
      <c r="I24" s="15">
        <f t="shared" ref="I24:I25" si="9">E24*F24*G24*0.25</f>
        <v>0</v>
      </c>
    </row>
    <row r="25" spans="1:9" ht="16.5" thickBot="1" x14ac:dyDescent="0.3">
      <c r="A25" s="88"/>
      <c r="B25" s="88"/>
      <c r="C25" s="72"/>
      <c r="D25" s="11" t="s">
        <v>30</v>
      </c>
      <c r="E25" s="26"/>
      <c r="F25" s="16">
        <v>4500</v>
      </c>
      <c r="G25" s="13">
        <v>48</v>
      </c>
      <c r="H25" s="14">
        <f t="shared" si="8"/>
        <v>0</v>
      </c>
      <c r="I25" s="15">
        <f t="shared" si="9"/>
        <v>0</v>
      </c>
    </row>
    <row r="26" spans="1:9" ht="16.5" customHeight="1" thickBot="1" x14ac:dyDescent="0.3">
      <c r="A26" s="86" t="s">
        <v>12</v>
      </c>
      <c r="B26" s="86"/>
      <c r="C26" s="86"/>
      <c r="D26" s="86"/>
      <c r="E26" s="86"/>
      <c r="F26" s="86"/>
      <c r="G26" s="87"/>
      <c r="H26" s="20">
        <f>SUM(H6:H25)</f>
        <v>0</v>
      </c>
      <c r="I26" s="20">
        <f>SUM(I6:I25)</f>
        <v>0</v>
      </c>
    </row>
    <row r="27" spans="1:9" ht="16.5" customHeight="1" x14ac:dyDescent="0.25">
      <c r="A27" s="56"/>
      <c r="B27" s="56"/>
      <c r="C27" s="56"/>
      <c r="D27" s="56"/>
      <c r="E27" s="56"/>
      <c r="F27" s="56"/>
      <c r="G27" s="56"/>
      <c r="H27" s="56"/>
      <c r="I27" s="56"/>
    </row>
    <row r="28" spans="1:9" ht="15.75" x14ac:dyDescent="0.25">
      <c r="A28" s="73" t="s">
        <v>20</v>
      </c>
      <c r="B28" s="73"/>
      <c r="C28" s="73"/>
      <c r="D28" s="73"/>
      <c r="E28" s="73"/>
      <c r="F28" s="73"/>
      <c r="G28" s="73"/>
      <c r="H28" s="73"/>
    </row>
    <row r="29" spans="1:9" ht="15.75" thickBot="1" x14ac:dyDescent="0.3"/>
    <row r="30" spans="1:9" ht="16.5" thickBot="1" x14ac:dyDescent="0.3">
      <c r="A30" s="74" t="s">
        <v>9</v>
      </c>
      <c r="B30" s="76" t="s">
        <v>55</v>
      </c>
      <c r="C30" s="77"/>
      <c r="D30" s="74" t="s">
        <v>25</v>
      </c>
      <c r="E30" s="80" t="s">
        <v>26</v>
      </c>
      <c r="F30" s="82" t="s">
        <v>23</v>
      </c>
      <c r="G30" s="84" t="s">
        <v>10</v>
      </c>
      <c r="H30" s="85"/>
    </row>
    <row r="31" spans="1:9" ht="48" thickBot="1" x14ac:dyDescent="0.3">
      <c r="A31" s="75"/>
      <c r="B31" s="78"/>
      <c r="C31" s="79"/>
      <c r="D31" s="75"/>
      <c r="E31" s="81"/>
      <c r="F31" s="83"/>
      <c r="G31" s="7" t="s">
        <v>27</v>
      </c>
      <c r="H31" s="8" t="s">
        <v>28</v>
      </c>
    </row>
    <row r="32" spans="1:9" ht="16.5" thickBot="1" x14ac:dyDescent="0.3">
      <c r="A32" s="74">
        <v>1</v>
      </c>
      <c r="B32" s="71" t="s">
        <v>21</v>
      </c>
      <c r="C32" s="9" t="s">
        <v>29</v>
      </c>
      <c r="D32" s="54">
        <f>+E6+E10+E14+E18+E22</f>
        <v>0</v>
      </c>
      <c r="E32" s="15">
        <v>800</v>
      </c>
      <c r="F32" s="10">
        <v>60</v>
      </c>
      <c r="G32" s="14">
        <f>D32*E32*F32*0.75</f>
        <v>0</v>
      </c>
      <c r="H32" s="15">
        <f>D32*E32*F32*0.25</f>
        <v>0</v>
      </c>
    </row>
    <row r="33" spans="1:8" ht="16.5" thickBot="1" x14ac:dyDescent="0.3">
      <c r="A33" s="75"/>
      <c r="B33" s="72"/>
      <c r="C33" s="11" t="s">
        <v>30</v>
      </c>
      <c r="D33" s="54">
        <f>+E7+E11+E15+E19+E23</f>
        <v>0</v>
      </c>
      <c r="E33" s="15">
        <v>4500</v>
      </c>
      <c r="F33" s="13">
        <v>60</v>
      </c>
      <c r="G33" s="14">
        <f>D33*E33*F33*0.75</f>
        <v>0</v>
      </c>
      <c r="H33" s="15">
        <f>D33*E33*F33*0.25</f>
        <v>0</v>
      </c>
    </row>
    <row r="34" spans="1:8" ht="16.5" thickBot="1" x14ac:dyDescent="0.3">
      <c r="A34" s="74">
        <v>2</v>
      </c>
      <c r="B34" s="71" t="s">
        <v>22</v>
      </c>
      <c r="C34" s="9" t="s">
        <v>29</v>
      </c>
      <c r="D34" s="54">
        <f>+E8+E12+E16+E20+E24</f>
        <v>0</v>
      </c>
      <c r="E34" s="15">
        <v>800</v>
      </c>
      <c r="F34" s="10">
        <v>48</v>
      </c>
      <c r="G34" s="14">
        <f t="shared" ref="G34:G35" si="10">D34*E34*F34*0.75</f>
        <v>0</v>
      </c>
      <c r="H34" s="15">
        <f t="shared" ref="H34:H35" si="11">D34*E34*F34*0.25</f>
        <v>0</v>
      </c>
    </row>
    <row r="35" spans="1:8" ht="16.5" thickBot="1" x14ac:dyDescent="0.3">
      <c r="A35" s="75"/>
      <c r="B35" s="72"/>
      <c r="C35" s="11" t="s">
        <v>30</v>
      </c>
      <c r="D35" s="54">
        <f>+E9+E13+E17+E21+E25</f>
        <v>0</v>
      </c>
      <c r="E35" s="16">
        <v>4500</v>
      </c>
      <c r="F35" s="13">
        <v>48</v>
      </c>
      <c r="G35" s="14">
        <f t="shared" si="10"/>
        <v>0</v>
      </c>
      <c r="H35" s="15">
        <f t="shared" si="11"/>
        <v>0</v>
      </c>
    </row>
    <row r="36" spans="1:8" ht="16.5" thickBot="1" x14ac:dyDescent="0.3">
      <c r="A36" s="90" t="s">
        <v>11</v>
      </c>
      <c r="B36" s="91"/>
      <c r="C36" s="92"/>
      <c r="D36" s="55">
        <f>SUM(D32:D35)</f>
        <v>0</v>
      </c>
      <c r="E36" s="17"/>
      <c r="F36" s="18"/>
      <c r="G36" s="19">
        <f>SUM(G32:G35)</f>
        <v>0</v>
      </c>
      <c r="H36" s="20">
        <f>SUM(H32:H35)</f>
        <v>0</v>
      </c>
    </row>
    <row r="37" spans="1:8" ht="46.5" customHeight="1" x14ac:dyDescent="0.25">
      <c r="A37" s="93" t="s">
        <v>39</v>
      </c>
      <c r="B37" s="93"/>
      <c r="C37" s="93"/>
      <c r="D37" s="93"/>
      <c r="E37" s="93"/>
      <c r="F37" s="93"/>
      <c r="G37" s="93"/>
      <c r="H37" s="93"/>
    </row>
    <row r="38" spans="1:8" ht="21" customHeight="1" x14ac:dyDescent="0.25">
      <c r="A38" s="89" t="s">
        <v>24</v>
      </c>
      <c r="B38" s="89"/>
      <c r="C38" s="89"/>
      <c r="D38" s="89"/>
      <c r="E38" s="89"/>
      <c r="F38" s="89"/>
      <c r="G38" s="89"/>
      <c r="H38" s="89"/>
    </row>
    <row r="39" spans="1:8" ht="34.5" customHeight="1" x14ac:dyDescent="0.25">
      <c r="A39" s="89" t="s">
        <v>54</v>
      </c>
      <c r="B39" s="89"/>
      <c r="C39" s="89"/>
      <c r="D39" s="89"/>
      <c r="E39" s="89"/>
      <c r="F39" s="89"/>
      <c r="G39" s="89"/>
      <c r="H39" s="89"/>
    </row>
    <row r="40" spans="1:8" ht="29.25" customHeight="1" x14ac:dyDescent="0.25">
      <c r="A40" s="89" t="s">
        <v>40</v>
      </c>
      <c r="B40" s="89"/>
      <c r="C40" s="89"/>
      <c r="D40" s="89"/>
      <c r="E40" s="89"/>
      <c r="F40" s="89"/>
      <c r="G40" s="89"/>
      <c r="H40" s="89"/>
    </row>
  </sheetData>
  <mergeCells count="46">
    <mergeCell ref="A40:H40"/>
    <mergeCell ref="A32:A33"/>
    <mergeCell ref="B32:B33"/>
    <mergeCell ref="A34:A35"/>
    <mergeCell ref="B34:B35"/>
    <mergeCell ref="A36:C36"/>
    <mergeCell ref="A37:H37"/>
    <mergeCell ref="A38:H38"/>
    <mergeCell ref="A39:H39"/>
    <mergeCell ref="A26:G26"/>
    <mergeCell ref="B18:B21"/>
    <mergeCell ref="F4:F5"/>
    <mergeCell ref="G4:G5"/>
    <mergeCell ref="A14:A17"/>
    <mergeCell ref="B14:B17"/>
    <mergeCell ref="A18:A21"/>
    <mergeCell ref="A22:A25"/>
    <mergeCell ref="B22:B25"/>
    <mergeCell ref="C14:C15"/>
    <mergeCell ref="C16:C17"/>
    <mergeCell ref="C18:C19"/>
    <mergeCell ref="C20:C21"/>
    <mergeCell ref="C22:C23"/>
    <mergeCell ref="C24:C25"/>
    <mergeCell ref="A6:A9"/>
    <mergeCell ref="A28:H28"/>
    <mergeCell ref="A30:A31"/>
    <mergeCell ref="B30:C31"/>
    <mergeCell ref="D30:D31"/>
    <mergeCell ref="E30:E31"/>
    <mergeCell ref="F30:F31"/>
    <mergeCell ref="G30:H30"/>
    <mergeCell ref="A1:E1"/>
    <mergeCell ref="C6:C7"/>
    <mergeCell ref="C8:C9"/>
    <mergeCell ref="C10:C11"/>
    <mergeCell ref="C12:C13"/>
    <mergeCell ref="A3:H3"/>
    <mergeCell ref="A4:A5"/>
    <mergeCell ref="H4:I4"/>
    <mergeCell ref="B6:B9"/>
    <mergeCell ref="A10:A13"/>
    <mergeCell ref="B10:B13"/>
    <mergeCell ref="B4:B5"/>
    <mergeCell ref="C4:D5"/>
    <mergeCell ref="E4:E5"/>
  </mergeCells>
  <dataValidations count="6">
    <dataValidation type="whole" operator="equal" allowBlank="1" showInputMessage="1" showErrorMessage="1" errorTitle="Uyarı" error="Bu Alanda Güncelleme Yapamazsınız." sqref="E32 F6 F10 F14 F18 F22">
      <formula1>800</formula1>
    </dataValidation>
    <dataValidation type="whole" operator="equal" showInputMessage="1" showErrorMessage="1" errorTitle="Uyarı" error="Bu Alanda Güncelleme Yapamazsınız." sqref="E34 F8 F12 F16 F20 F24">
      <formula1>800</formula1>
    </dataValidation>
    <dataValidation type="whole" operator="equal" showInputMessage="1" showErrorMessage="1" errorTitle="Uyarı" error="Bu Alanda Güncelleme Yapamazsınız." sqref="E35 E33 F9 F7 F11 F13 F15 F17 F19 F21 F23 F25">
      <formula1>4500</formula1>
    </dataValidation>
    <dataValidation type="whole" operator="equal" showInputMessage="1" showErrorMessage="1" errorTitle="Uyarı" error="Bu Alanda Güncelleme Yapamazsınız." sqref="F32:F33 G6:G7 G10:G11 G14:G15 G18:G19 G22:G23">
      <formula1>60</formula1>
    </dataValidation>
    <dataValidation type="whole" operator="equal" showInputMessage="1" showErrorMessage="1" errorTitle="Uyarı" error="Bu Alanda Güncelleme Yapamazsınız." sqref="F34:F35 G8:G9 G12:G13 G16:G17 G20:G21 G24:G25">
      <formula1>48</formula1>
    </dataValidation>
    <dataValidation type="whole" allowBlank="1" showInputMessage="1" showErrorMessage="1" errorTitle="Uyarı" error="İlgili alana tam sayı girişi yapılabilmektedir." sqref="E6:E25">
      <formula1>0</formula1>
      <formula2>1000</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zoomScale="90" zoomScaleNormal="90" workbookViewId="0">
      <selection activeCell="A12" sqref="A12:E12"/>
    </sheetView>
  </sheetViews>
  <sheetFormatPr defaultRowHeight="15" x14ac:dyDescent="0.25"/>
  <cols>
    <col min="1" max="2" width="17.140625" customWidth="1"/>
    <col min="3" max="3" width="49.28515625" customWidth="1"/>
    <col min="4" max="4" width="32.5703125" bestFit="1" customWidth="1"/>
    <col min="5" max="5" width="20.140625" customWidth="1"/>
  </cols>
  <sheetData>
    <row r="1" spans="1:9" ht="15.75" x14ac:dyDescent="0.25">
      <c r="A1" s="64" t="s">
        <v>43</v>
      </c>
      <c r="B1" s="64"/>
      <c r="C1" s="64"/>
      <c r="D1" s="64"/>
      <c r="E1" s="64"/>
    </row>
    <row r="3" spans="1:9" ht="15.75" x14ac:dyDescent="0.25">
      <c r="A3" s="73" t="s">
        <v>31</v>
      </c>
      <c r="B3" s="73"/>
      <c r="C3" s="73"/>
      <c r="D3" s="73"/>
      <c r="E3" s="73"/>
    </row>
    <row r="4" spans="1:9" ht="15.75" x14ac:dyDescent="0.25">
      <c r="F4" s="24"/>
      <c r="G4" s="24"/>
      <c r="H4" s="24"/>
      <c r="I4" s="24"/>
    </row>
    <row r="5" spans="1:9" ht="15.75" thickBot="1" x14ac:dyDescent="0.3"/>
    <row r="6" spans="1:9" ht="15.75" customHeight="1" x14ac:dyDescent="0.25">
      <c r="A6" s="74" t="s">
        <v>49</v>
      </c>
      <c r="B6" s="74" t="s">
        <v>45</v>
      </c>
      <c r="C6" s="21" t="s">
        <v>34</v>
      </c>
      <c r="D6" s="74" t="s">
        <v>32</v>
      </c>
      <c r="E6" s="74" t="s">
        <v>33</v>
      </c>
    </row>
    <row r="7" spans="1:9" ht="30.75" thickBot="1" x14ac:dyDescent="0.3">
      <c r="A7" s="75"/>
      <c r="B7" s="75"/>
      <c r="C7" s="22" t="s">
        <v>44</v>
      </c>
      <c r="D7" s="75"/>
      <c r="E7" s="75"/>
    </row>
    <row r="8" spans="1:9" ht="42" customHeight="1" thickBot="1" x14ac:dyDescent="0.3">
      <c r="A8" s="25"/>
      <c r="B8" s="52">
        <f>+'EK-2'!D36</f>
        <v>0</v>
      </c>
      <c r="C8" s="50">
        <v>6088.5</v>
      </c>
      <c r="D8" s="12">
        <v>36</v>
      </c>
      <c r="E8" s="50">
        <f>C8*B8*D8</f>
        <v>0</v>
      </c>
    </row>
    <row r="11" spans="1:9" ht="39.75" customHeight="1" x14ac:dyDescent="0.25">
      <c r="A11" s="94" t="s">
        <v>51</v>
      </c>
      <c r="B11" s="94"/>
      <c r="C11" s="94"/>
      <c r="D11" s="94"/>
      <c r="E11" s="94"/>
      <c r="F11" s="23"/>
    </row>
    <row r="12" spans="1:9" ht="91.5" customHeight="1" x14ac:dyDescent="0.25">
      <c r="A12" s="94" t="s">
        <v>52</v>
      </c>
      <c r="B12" s="94"/>
      <c r="C12" s="94"/>
      <c r="D12" s="94"/>
      <c r="E12" s="94"/>
      <c r="F12" s="23"/>
    </row>
    <row r="13" spans="1:9" x14ac:dyDescent="0.25">
      <c r="A13" s="94" t="s">
        <v>50</v>
      </c>
      <c r="B13" s="94"/>
      <c r="C13" s="94"/>
      <c r="D13" s="94"/>
      <c r="E13" s="94"/>
    </row>
    <row r="14" spans="1:9" x14ac:dyDescent="0.25">
      <c r="A14" s="94" t="s">
        <v>53</v>
      </c>
      <c r="B14" s="94"/>
      <c r="C14" s="94"/>
      <c r="D14" s="94"/>
      <c r="E14" s="94"/>
    </row>
  </sheetData>
  <mergeCells count="10">
    <mergeCell ref="A1:E1"/>
    <mergeCell ref="A14:E14"/>
    <mergeCell ref="A3:E3"/>
    <mergeCell ref="A11:E11"/>
    <mergeCell ref="A6:A7"/>
    <mergeCell ref="B6:B7"/>
    <mergeCell ref="E6:E7"/>
    <mergeCell ref="D6:D7"/>
    <mergeCell ref="A13:E13"/>
    <mergeCell ref="A12:E12"/>
  </mergeCells>
  <dataValidations count="3">
    <dataValidation type="decimal" operator="equal" showInputMessage="1" showErrorMessage="1" errorTitle="Uyarı" error="İki Bürüt Asgari Ücret Tutarı 2018 Yılı İçin 3 x 2029,50 TL Olarak Hesaplanmıştır." sqref="C8">
      <formula1>6088.5</formula1>
    </dataValidation>
    <dataValidation type="whole" operator="equal" showInputMessage="1" showErrorMessage="1" errorTitle="Uyarı" error="İstihdam desteği en fazla 36 ay verilecektir. Hesaplama 36 ay üzerinden yapılacaktır." sqref="D8">
      <formula1>36</formula1>
    </dataValidation>
    <dataValidation type="whole" allowBlank="1" showInputMessage="1" showErrorMessage="1" errorTitle="Uyarı" error="İlgili alana tam sayı girişi yapılabilmektedir." sqref="B8">
      <formula1>0</formula1>
      <formula2>1000</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election activeCell="A11" sqref="A11:E11"/>
    </sheetView>
  </sheetViews>
  <sheetFormatPr defaultRowHeight="15" x14ac:dyDescent="0.25"/>
  <cols>
    <col min="1" max="1" width="20.85546875" customWidth="1"/>
    <col min="2" max="2" width="33.5703125" customWidth="1"/>
    <col min="3" max="3" width="29.7109375" customWidth="1"/>
    <col min="4" max="4" width="20.140625" customWidth="1"/>
    <col min="5" max="5" width="27.42578125" customWidth="1"/>
  </cols>
  <sheetData>
    <row r="1" spans="1:9" ht="15.75" x14ac:dyDescent="0.25">
      <c r="A1" s="64" t="s">
        <v>43</v>
      </c>
      <c r="B1" s="64"/>
      <c r="C1" s="64"/>
      <c r="D1" s="64"/>
      <c r="E1" s="64"/>
    </row>
    <row r="3" spans="1:9" ht="15.75" x14ac:dyDescent="0.25">
      <c r="A3" s="73" t="s">
        <v>37</v>
      </c>
      <c r="B3" s="73"/>
      <c r="C3" s="73"/>
      <c r="D3" s="73"/>
      <c r="E3" s="73"/>
    </row>
    <row r="4" spans="1:9" ht="15.75" x14ac:dyDescent="0.25">
      <c r="F4" s="24"/>
      <c r="G4" s="24"/>
      <c r="H4" s="24"/>
      <c r="I4" s="24"/>
    </row>
    <row r="5" spans="1:9" ht="15.75" thickBot="1" x14ac:dyDescent="0.3"/>
    <row r="6" spans="1:9" ht="51.75" thickBot="1" x14ac:dyDescent="0.3">
      <c r="A6" s="47" t="s">
        <v>35</v>
      </c>
      <c r="B6" s="48" t="s">
        <v>13</v>
      </c>
      <c r="C6" s="48" t="s">
        <v>14</v>
      </c>
      <c r="D6" s="48" t="s">
        <v>15</v>
      </c>
      <c r="E6" s="49" t="s">
        <v>36</v>
      </c>
    </row>
    <row r="7" spans="1:9" x14ac:dyDescent="0.25">
      <c r="A7" s="43" t="s">
        <v>16</v>
      </c>
      <c r="B7" s="44">
        <v>96</v>
      </c>
      <c r="C7" s="45" t="s">
        <v>38</v>
      </c>
      <c r="D7" s="44">
        <v>600</v>
      </c>
      <c r="E7" s="46">
        <f>B7*D7</f>
        <v>57600</v>
      </c>
    </row>
    <row r="8" spans="1:9" ht="15.75" thickBot="1" x14ac:dyDescent="0.3">
      <c r="A8" s="39" t="s">
        <v>17</v>
      </c>
      <c r="B8" s="40">
        <v>36</v>
      </c>
      <c r="C8" s="51">
        <f>+'EK-2'!D36</f>
        <v>0</v>
      </c>
      <c r="D8" s="40">
        <v>300</v>
      </c>
      <c r="E8" s="41">
        <f>D8*C8*B8</f>
        <v>0</v>
      </c>
    </row>
    <row r="9" spans="1:9" ht="15.75" thickBot="1" x14ac:dyDescent="0.3">
      <c r="A9" s="96" t="s">
        <v>12</v>
      </c>
      <c r="B9" s="97"/>
      <c r="C9" s="97"/>
      <c r="D9" s="97"/>
      <c r="E9" s="42">
        <f>E8+E7</f>
        <v>57600</v>
      </c>
    </row>
    <row r="11" spans="1:9" ht="72.75" customHeight="1" x14ac:dyDescent="0.25">
      <c r="A11" s="95" t="s">
        <v>56</v>
      </c>
      <c r="B11" s="95"/>
      <c r="C11" s="95"/>
      <c r="D11" s="95"/>
      <c r="E11" s="95"/>
    </row>
    <row r="13" spans="1:9" x14ac:dyDescent="0.25">
      <c r="A13" s="57" t="s">
        <v>57</v>
      </c>
    </row>
  </sheetData>
  <sheetProtection password="DEDA" sheet="1" formatCells="0" formatColumns="0" formatRows="0" insertColumns="0" insertRows="0" insertHyperlinks="0" deleteColumns="0" deleteRows="0" sort="0" autoFilter="0" pivotTables="0"/>
  <mergeCells count="4">
    <mergeCell ref="A11:E11"/>
    <mergeCell ref="A9:D9"/>
    <mergeCell ref="A3:E3"/>
    <mergeCell ref="A1:E1"/>
  </mergeCells>
  <dataValidations count="6">
    <dataValidation type="whole" operator="equal" allowBlank="1" showInputMessage="1" showErrorMessage="1" errorTitle="Uyarı" error="Proje Yöneticisi için verilecek PTİ tutarı en fazla 96 ay üzerinden hesaplanacaktır." sqref="B7">
      <formula1>96</formula1>
    </dataValidation>
    <dataValidation type="whole" operator="equal" showInputMessage="1" showErrorMessage="1" errorTitle="Uyarı" error="Akademik Danışmanlar için verilecek PTİ tutarı en fazla 36 ay üzerinden hesaplanacaktır." sqref="B8">
      <formula1>36</formula1>
    </dataValidation>
    <dataValidation type="whole" operator="equal" allowBlank="1" showInputMessage="1" showErrorMessage="1" errorTitle="Uyarı" error="Bu Alanda Güncelleme Yapamazsınız." sqref="D7">
      <formula1>600</formula1>
    </dataValidation>
    <dataValidation type="whole" operator="equal" allowBlank="1" showInputMessage="1" showErrorMessage="1" errorTitle="Uyarı" error="Bu Alanda Güncelleme Yapamazsınız." sqref="D8">
      <formula1>300</formula1>
    </dataValidation>
    <dataValidation operator="equal" showInputMessage="1" showErrorMessage="1" errorTitle="Uyarı" error="Bu Alanda Güncelleme Yapamazsınız." sqref="E7"/>
    <dataValidation type="whole" allowBlank="1" showInputMessage="1" showErrorMessage="1" errorTitle="Uyarı " error="İlgili alana tam sayı girişi yapılabilmektedir." sqref="C8">
      <formula1>0</formula1>
      <formula2>1000</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EK-1</vt:lpstr>
      <vt:lpstr>EK-2</vt:lpstr>
      <vt:lpstr>EK-3</vt:lpstr>
      <vt:lpstr>EK-4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Aslan</dc:creator>
  <cp:lastModifiedBy>Ayşegül Çabuk</cp:lastModifiedBy>
  <dcterms:created xsi:type="dcterms:W3CDTF">2018-07-05T18:53:00Z</dcterms:created>
  <dcterms:modified xsi:type="dcterms:W3CDTF">2018-07-09T15:42:22Z</dcterms:modified>
</cp:coreProperties>
</file>