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k-depo\teydeb\MADES\TRANSFER ÖDEMELERİ\.TRANSFER ÖDEMESİ İÇİN GEREKLİ BELGELER\2-SENETLE BAŞVURU\"/>
    </mc:Choice>
  </mc:AlternateContent>
  <bookViews>
    <workbookView xWindow="0" yWindow="0" windowWidth="23040" windowHeight="8100"/>
  </bookViews>
  <sheets>
    <sheet name="Senet GİRİŞ" sheetId="2" r:id="rId1"/>
    <sheet name="Senet YAZDIR" sheetId="1" r:id="rId2"/>
  </sheets>
  <definedNames>
    <definedName name="_xlnm.Print_Area" localSheetId="1">'Senet YAZDIR'!$B$2:$Q$29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C15" i="1"/>
  <c r="C4" i="2" l="1"/>
  <c r="D4" i="2" s="1"/>
  <c r="C5" i="2" s="1"/>
  <c r="E12" i="1" l="1"/>
  <c r="H25" i="1" l="1"/>
  <c r="H21" i="1"/>
  <c r="E14" i="2" l="1"/>
  <c r="B11" i="2"/>
  <c r="E11" i="2"/>
  <c r="B14" i="2"/>
  <c r="M5" i="1" l="1"/>
  <c r="K5" i="1"/>
  <c r="E9" i="1" l="1"/>
  <c r="C7" i="2" l="1"/>
  <c r="N12" i="1" l="1"/>
  <c r="E22" i="1"/>
  <c r="E5" i="1"/>
  <c r="O5" i="1"/>
  <c r="E21" i="1"/>
  <c r="I5" i="1"/>
  <c r="G7" i="1"/>
</calcChain>
</file>

<file path=xl/sharedStrings.xml><?xml version="1.0" encoding="utf-8"?>
<sst xmlns="http://schemas.openxmlformats.org/spreadsheetml/2006/main" count="73" uniqueCount="47">
  <si>
    <t>No</t>
  </si>
  <si>
    <t>Lira</t>
  </si>
  <si>
    <t>Kuruş</t>
  </si>
  <si>
    <t>Vade</t>
  </si>
  <si>
    <t>Tarih</t>
  </si>
  <si>
    <t>:</t>
  </si>
  <si>
    <t>Ödeme Günü</t>
  </si>
  <si>
    <t>Türk Lirası</t>
  </si>
  <si>
    <t>ÖDEYECEK</t>
  </si>
  <si>
    <t>Düzenleme Tarihi:</t>
  </si>
  <si>
    <t>İmza</t>
  </si>
  <si>
    <t>Vade Tarihi</t>
  </si>
  <si>
    <t>Düzenleme Tarihi</t>
  </si>
  <si>
    <t>Senet No</t>
  </si>
  <si>
    <t>BORÇLU</t>
  </si>
  <si>
    <t>Vergi Dairesi</t>
  </si>
  <si>
    <t>Borcun Nedeni</t>
  </si>
  <si>
    <t>İl</t>
  </si>
  <si>
    <t>Alacaklı Adı Soyadı / Unvanı</t>
  </si>
  <si>
    <t>Tutarı Rakamla</t>
  </si>
  <si>
    <t>Tutarı Yazıyla</t>
  </si>
  <si>
    <t>Kişilik</t>
  </si>
  <si>
    <t>SENET BİLGİLERİ</t>
  </si>
  <si>
    <t>TÜRKİYE BİLİMSEL VE TEKNOLOJİK ARAŞTIRMA KURUMU</t>
  </si>
  <si>
    <t>ANKARA</t>
  </si>
  <si>
    <t>Sermaye şirketi için Tüzel Kişi, Şahıs şirketi için Gerçek Kişi seçiniz.</t>
  </si>
  <si>
    <t>Şirket adresi Ticaret Sicil Gazetesinde belirtildiği şekilde yazılmalıdır.</t>
  </si>
  <si>
    <t>Adres</t>
  </si>
  <si>
    <t>TC Kimlik No</t>
  </si>
  <si>
    <t>Şirketin bağlı bulunduğu vergi dairesi yazılmalıdır.</t>
  </si>
  <si>
    <t>KEFİL-1</t>
  </si>
  <si>
    <t>KEFİL-2</t>
  </si>
  <si>
    <t>Adı Soyadı</t>
  </si>
  <si>
    <t xml:space="preserve">    KEFİL</t>
  </si>
  <si>
    <t>Kaşe/İmza</t>
  </si>
  <si>
    <t>nakden</t>
  </si>
  <si>
    <t>Tüzel Kişi</t>
  </si>
  <si>
    <t xml:space="preserve">   </t>
  </si>
  <si>
    <t>Senedi kefil olarak imzalayacak firma ortağı veya yönetim kurulu üyesinin Adı Soyadı yazılmalıdır.</t>
  </si>
  <si>
    <t>Senedi kefil olarak imzalayacak firma ortağı veya yönetim kurulu üyesinin adresi yazılmalıdır.</t>
  </si>
  <si>
    <t>Senedi kefil olarak imzalayacak firma ortağı veya yönetim kurulu üyesinin TC Kimlik Numarası yazılmalıdır.</t>
  </si>
  <si>
    <r>
      <t>Talep edilen transfer ödemesi tutarının</t>
    </r>
    <r>
      <rPr>
        <b/>
        <sz val="13"/>
        <color rgb="FFFF0000"/>
        <rFont val="Calibri"/>
        <family val="2"/>
        <charset val="162"/>
        <scheme val="minor"/>
      </rPr>
      <t xml:space="preserve"> </t>
    </r>
    <r>
      <rPr>
        <b/>
        <sz val="14"/>
        <color rgb="FFFF0000"/>
        <rFont val="Calibri"/>
        <family val="2"/>
        <charset val="162"/>
        <scheme val="minor"/>
      </rPr>
      <t>%25</t>
    </r>
    <r>
      <rPr>
        <b/>
        <sz val="13"/>
        <color rgb="FFFF0000"/>
        <rFont val="Calibri"/>
        <family val="2"/>
        <charset val="162"/>
        <scheme val="minor"/>
      </rPr>
      <t xml:space="preserve"> </t>
    </r>
    <r>
      <rPr>
        <sz val="13"/>
        <color theme="1"/>
        <rFont val="Calibri"/>
        <family val="2"/>
        <charset val="162"/>
        <scheme val="minor"/>
      </rPr>
      <t>fazlası olmalıdır.</t>
    </r>
  </si>
  <si>
    <t>&lt;= Bu alanı doldurunuz.</t>
  </si>
  <si>
    <t>Senet düzenlenme tarihinden itibaren 18 ay olmalıdır.</t>
  </si>
  <si>
    <t>* Sarı alanların doldurulması zorunludur. 
* İlgili alanlar doldurulduktan sonra Senet YAZDIR sayfasından Senedinizi yazdırabilirsiniz.</t>
  </si>
  <si>
    <t>SENET YAZDIR sayfasından senedi yazdırarak, imzalayınız.</t>
  </si>
  <si>
    <t>Bu alana firma unvanı en sonTicaret Sicil Gazetesinde belirtildiği şekilde yazılmalıdır.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</si>
</sst>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₺&quot;_-;\-* #,##0.00\ &quot;₺&quot;_-;_-* &quot;-&quot;??\ &quot;₺&quot;_-;_-@_-"/>
    <numFmt numFmtId="164" formatCode="_-* #,##0.00\ _₺_-;\-* #,##0.00\ _₺_-;_-* &quot;-&quot;??\ _₺_-;_-@_-"/>
    <numFmt numFmtId="165" formatCode="[$-41F]d\ mmmm\ yyyy;@"/>
    <numFmt numFmtId="166" formatCode="#,##0_ ;\-#,##0\ "/>
    <numFmt numFmtId="167" formatCode="#,##0.00_ ;\-#,##0.00\ "/>
    <numFmt numFmtId="168" formatCode="dd/mm/yyyy;@"/>
  </numFmts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u val="double"/>
      <sz val="14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color rgb="FFFF0000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3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167" fontId="0" fillId="2" borderId="1" xfId="2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0" xfId="0" applyFont="1" applyProtection="1"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5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8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3" fillId="0" borderId="7" xfId="0" applyFont="1" applyBorder="1" applyProtection="1">
      <protection hidden="1"/>
    </xf>
    <xf numFmtId="0" fontId="6" fillId="0" borderId="3" xfId="0" applyFont="1" applyBorder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6" fillId="0" borderId="8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6" xfId="0" applyFont="1" applyBorder="1" applyProtection="1">
      <protection hidden="1"/>
    </xf>
    <xf numFmtId="0" fontId="8" fillId="0" borderId="8" xfId="0" applyFont="1" applyBorder="1" applyProtection="1">
      <protection hidden="1"/>
    </xf>
    <xf numFmtId="0" fontId="8" fillId="0" borderId="9" xfId="0" applyFont="1" applyBorder="1" applyProtection="1">
      <protection hidden="1"/>
    </xf>
    <xf numFmtId="166" fontId="9" fillId="0" borderId="1" xfId="1" applyNumberFormat="1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 textRotation="90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protection hidden="1"/>
    </xf>
    <xf numFmtId="0" fontId="3" fillId="0" borderId="8" xfId="0" applyFont="1" applyBorder="1" applyAlignment="1" applyProtection="1">
      <protection hidden="1"/>
    </xf>
    <xf numFmtId="0" fontId="9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vertical="center" textRotation="90"/>
      <protection hidden="1"/>
    </xf>
    <xf numFmtId="0" fontId="9" fillId="0" borderId="0" xfId="0" applyFont="1" applyBorder="1" applyAlignment="1" applyProtection="1">
      <alignment horizontal="center" vertical="center" textRotation="90"/>
      <protection hidden="1"/>
    </xf>
    <xf numFmtId="0" fontId="3" fillId="0" borderId="8" xfId="0" applyFont="1" applyBorder="1" applyAlignment="1" applyProtection="1">
      <alignment horizontal="center" vertical="center" textRotation="90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Protection="1"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1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166" fontId="12" fillId="0" borderId="10" xfId="1" applyNumberFormat="1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vertical="top" wrapText="1"/>
      <protection hidden="1"/>
    </xf>
    <xf numFmtId="165" fontId="12" fillId="0" borderId="10" xfId="0" applyNumberFormat="1" applyFont="1" applyBorder="1" applyAlignment="1" applyProtection="1">
      <alignment horizontal="center" vertical="center"/>
      <protection hidden="1"/>
    </xf>
    <xf numFmtId="165" fontId="12" fillId="0" borderId="1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protection hidden="1"/>
    </xf>
    <xf numFmtId="0" fontId="8" fillId="0" borderId="0" xfId="0" applyFont="1" applyBorder="1" applyAlignment="1" applyProtection="1">
      <alignment horizontal="left" vertical="top"/>
      <protection hidden="1"/>
    </xf>
    <xf numFmtId="0" fontId="8" fillId="0" borderId="13" xfId="0" applyFont="1" applyBorder="1" applyAlignment="1" applyProtection="1">
      <alignment horizontal="left" vertical="top"/>
      <protection hidden="1"/>
    </xf>
    <xf numFmtId="0" fontId="8" fillId="0" borderId="14" xfId="0" applyFont="1" applyBorder="1" applyAlignment="1" applyProtection="1">
      <alignment horizontal="left" vertical="top"/>
      <protection hidden="1"/>
    </xf>
    <xf numFmtId="0" fontId="8" fillId="0" borderId="15" xfId="0" applyFont="1" applyBorder="1" applyAlignment="1" applyProtection="1">
      <alignment horizontal="left" vertical="top"/>
      <protection hidden="1"/>
    </xf>
    <xf numFmtId="0" fontId="8" fillId="0" borderId="11" xfId="0" applyFont="1" applyBorder="1" applyAlignment="1" applyProtection="1">
      <alignment horizontal="left" vertical="top"/>
      <protection hidden="1"/>
    </xf>
    <xf numFmtId="0" fontId="8" fillId="0" borderId="16" xfId="0" applyFont="1" applyBorder="1" applyAlignment="1" applyProtection="1">
      <alignment horizontal="left" vertical="top"/>
      <protection hidden="1"/>
    </xf>
    <xf numFmtId="0" fontId="8" fillId="0" borderId="17" xfId="0" applyFont="1" applyBorder="1" applyAlignment="1" applyProtection="1">
      <alignment horizontal="left" vertical="top"/>
      <protection hidden="1"/>
    </xf>
    <xf numFmtId="0" fontId="8" fillId="0" borderId="12" xfId="0" applyFont="1" applyBorder="1" applyAlignment="1" applyProtection="1">
      <alignment horizontal="left" vertical="top"/>
      <protection hidden="1"/>
    </xf>
    <xf numFmtId="0" fontId="8" fillId="0" borderId="18" xfId="0" applyFont="1" applyBorder="1" applyAlignment="1" applyProtection="1">
      <alignment horizontal="left" vertical="top"/>
      <protection hidden="1"/>
    </xf>
    <xf numFmtId="0" fontId="8" fillId="0" borderId="13" xfId="0" applyFont="1" applyBorder="1" applyAlignment="1" applyProtection="1">
      <alignment vertical="top"/>
      <protection hidden="1"/>
    </xf>
    <xf numFmtId="0" fontId="8" fillId="0" borderId="14" xfId="0" applyFont="1" applyBorder="1" applyAlignment="1" applyProtection="1">
      <alignment vertical="top"/>
      <protection hidden="1"/>
    </xf>
    <xf numFmtId="0" fontId="8" fillId="0" borderId="15" xfId="0" applyFont="1" applyBorder="1" applyAlignment="1" applyProtection="1">
      <alignment vertical="top"/>
      <protection hidden="1"/>
    </xf>
    <xf numFmtId="0" fontId="8" fillId="0" borderId="11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8" fillId="0" borderId="16" xfId="0" applyFont="1" applyBorder="1" applyAlignment="1" applyProtection="1">
      <alignment vertical="top"/>
      <protection hidden="1"/>
    </xf>
    <xf numFmtId="0" fontId="8" fillId="0" borderId="17" xfId="0" applyFont="1" applyBorder="1" applyAlignment="1" applyProtection="1">
      <alignment vertical="top"/>
      <protection hidden="1"/>
    </xf>
    <xf numFmtId="0" fontId="8" fillId="0" borderId="12" xfId="0" applyFont="1" applyBorder="1" applyAlignment="1" applyProtection="1">
      <alignment vertical="top"/>
      <protection hidden="1"/>
    </xf>
    <xf numFmtId="0" fontId="8" fillId="0" borderId="18" xfId="0" applyFont="1" applyBorder="1" applyAlignment="1" applyProtection="1">
      <alignment vertical="top"/>
      <protection hidden="1"/>
    </xf>
    <xf numFmtId="0" fontId="0" fillId="0" borderId="0" xfId="0" applyBorder="1" applyAlignment="1" applyProtection="1">
      <protection hidden="1"/>
    </xf>
    <xf numFmtId="0" fontId="14" fillId="0" borderId="0" xfId="0" applyFont="1" applyBorder="1" applyAlignment="1" applyProtection="1"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14" fontId="9" fillId="0" borderId="1" xfId="0" applyNumberFormat="1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vertical="center"/>
    </xf>
    <xf numFmtId="168" fontId="0" fillId="0" borderId="1" xfId="0" applyNumberFormat="1" applyFont="1" applyBorder="1" applyAlignment="1" applyProtection="1">
      <alignment horizontal="left" vertical="center"/>
    </xf>
    <xf numFmtId="0" fontId="0" fillId="3" borderId="1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  <protection hidden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4" fontId="19" fillId="0" borderId="0" xfId="0" applyNumberFormat="1" applyFont="1" applyBorder="1" applyAlignment="1" applyProtection="1">
      <alignment horizontal="center"/>
      <protection hidden="1"/>
    </xf>
    <xf numFmtId="49" fontId="0" fillId="0" borderId="1" xfId="0" applyNumberFormat="1" applyBorder="1" applyAlignment="1" applyProtection="1">
      <protection hidden="1"/>
    </xf>
    <xf numFmtId="0" fontId="15" fillId="0" borderId="5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8" fillId="0" borderId="1" xfId="0" applyFont="1" applyBorder="1" applyAlignment="1" applyProtection="1">
      <alignment horizontal="center" vertical="center" textRotation="90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165" fontId="11" fillId="0" borderId="0" xfId="0" applyNumberFormat="1" applyFont="1" applyBorder="1" applyAlignment="1" applyProtection="1">
      <alignment horizontal="left"/>
      <protection hidden="1"/>
    </xf>
    <xf numFmtId="0" fontId="8" fillId="0" borderId="13" xfId="0" applyFont="1" applyBorder="1" applyAlignment="1" applyProtection="1">
      <alignment horizontal="left" vertical="top"/>
      <protection hidden="1"/>
    </xf>
    <xf numFmtId="0" fontId="8" fillId="0" borderId="14" xfId="0" applyFont="1" applyBorder="1" applyAlignment="1" applyProtection="1">
      <alignment horizontal="left" vertical="top"/>
      <protection hidden="1"/>
    </xf>
    <xf numFmtId="0" fontId="8" fillId="0" borderId="15" xfId="0" applyFont="1" applyBorder="1" applyAlignment="1" applyProtection="1">
      <alignment horizontal="left" vertical="top"/>
      <protection hidden="1"/>
    </xf>
    <xf numFmtId="0" fontId="8" fillId="0" borderId="11" xfId="0" applyFont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left" vertical="top"/>
      <protection hidden="1"/>
    </xf>
    <xf numFmtId="0" fontId="8" fillId="0" borderId="16" xfId="0" applyFont="1" applyBorder="1" applyAlignment="1" applyProtection="1">
      <alignment horizontal="left" vertical="top"/>
      <protection hidden="1"/>
    </xf>
    <xf numFmtId="0" fontId="8" fillId="0" borderId="17" xfId="0" applyFont="1" applyBorder="1" applyAlignment="1" applyProtection="1">
      <alignment horizontal="left" vertical="top"/>
      <protection hidden="1"/>
    </xf>
    <xf numFmtId="0" fontId="8" fillId="0" borderId="12" xfId="0" applyFont="1" applyBorder="1" applyAlignment="1" applyProtection="1">
      <alignment horizontal="left" vertical="top"/>
      <protection hidden="1"/>
    </xf>
    <xf numFmtId="0" fontId="8" fillId="0" borderId="18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 vertical="center" textRotation="90"/>
      <protection hidden="1"/>
    </xf>
    <xf numFmtId="0" fontId="7" fillId="0" borderId="11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justify" vertical="top" wrapText="1"/>
      <protection hidden="1"/>
    </xf>
  </cellXfs>
  <cellStyles count="3">
    <cellStyle name="Normal" xfId="0" builtinId="0"/>
    <cellStyle name="ParaBirimi" xfId="2" builtinId="4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1609725</xdr:colOff>
      <xdr:row>23</xdr:row>
      <xdr:rowOff>57150</xdr:rowOff>
    </xdr:from>
    <xdr:to>
      <xdr:col>2</xdr:col>
      <xdr:colOff>352425</xdr:colOff>
      <xdr:row>26</xdr:row>
      <xdr:rowOff>142875</xdr:rowOff>
    </xdr:to>
    <xdr:sp macro="" textlink="">
      <xdr:nvSpPr>
        <xdr:cNvPr id="2" name="Aşağı Ok 1"/>
        <xdr:cNvSpPr/>
      </xdr:nvSpPr>
      <xdr:spPr>
        <a:xfrm>
          <a:off x="1990725" y="7962900"/>
          <a:ext cx="600075" cy="9429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1019175</xdr:colOff>
      <xdr:row>2</xdr:row>
      <xdr:rowOff>19049</xdr:rowOff>
    </xdr:from>
    <xdr:to>
      <xdr:col>5</xdr:col>
      <xdr:colOff>1369219</xdr:colOff>
      <xdr:row>26</xdr:row>
      <xdr:rowOff>209550</xdr:rowOff>
    </xdr:to>
    <xdr:sp macro="" textlink="">
      <xdr:nvSpPr>
        <xdr:cNvPr id="3" name="Çift Ayraç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090738" y="316705"/>
          <a:ext cx="1373981" cy="6798470"/>
        </a:xfrm>
        <a:prstGeom prst="bracePair">
          <a:avLst/>
        </a:prstGeom>
        <a:effectLst>
          <a:glow rad="63500">
            <a:schemeClr val="accent3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90" zoomScaleNormal="90" workbookViewId="0">
      <selection activeCell="C11" sqref="C11"/>
    </sheetView>
  </sheetViews>
  <sheetFormatPr defaultColWidth="9.140625" defaultRowHeight="22.5" customHeight="1" x14ac:dyDescent="0.25"/>
  <cols>
    <col min="1" max="1" width="5.7109375" style="85" customWidth="1"/>
    <col min="2" max="2" width="27.85546875" style="1" bestFit="1" customWidth="1"/>
    <col min="3" max="3" width="64.85546875" style="82" bestFit="1" customWidth="1"/>
    <col min="4" max="4" width="23.140625" style="74" customWidth="1"/>
    <col min="5" max="5" width="107" style="2" customWidth="1"/>
    <col min="6" max="16384" width="9.140625" style="2"/>
  </cols>
  <sheetData>
    <row r="1" spans="1:7" ht="22.5" customHeight="1" x14ac:dyDescent="0.25">
      <c r="A1" s="92"/>
      <c r="B1" s="4" t="s">
        <v>18</v>
      </c>
      <c r="C1" s="79" t="s">
        <v>23</v>
      </c>
      <c r="D1" s="89" t="s">
        <v>44</v>
      </c>
      <c r="E1" s="90"/>
      <c r="F1" s="76"/>
      <c r="G1" s="76"/>
    </row>
    <row r="2" spans="1:7" ht="22.5" customHeight="1" x14ac:dyDescent="0.25">
      <c r="A2" s="92"/>
      <c r="B2" s="4" t="s">
        <v>17</v>
      </c>
      <c r="C2" s="79" t="s">
        <v>24</v>
      </c>
      <c r="D2" s="89"/>
      <c r="E2" s="90"/>
      <c r="F2" s="76"/>
      <c r="G2" s="76"/>
    </row>
    <row r="3" spans="1:7" s="3" customFormat="1" ht="22.5" customHeight="1" x14ac:dyDescent="0.25">
      <c r="A3" s="91" t="s">
        <v>22</v>
      </c>
      <c r="B3" s="5" t="s">
        <v>13</v>
      </c>
      <c r="C3" s="78">
        <v>1</v>
      </c>
      <c r="D3" s="74"/>
      <c r="E3" s="74"/>
    </row>
    <row r="4" spans="1:7" ht="22.5" customHeight="1" x14ac:dyDescent="0.25">
      <c r="A4" s="91"/>
      <c r="B4" s="5" t="s">
        <v>12</v>
      </c>
      <c r="C4" s="80">
        <f ca="1">TODAY()</f>
        <v>43948</v>
      </c>
      <c r="D4" s="87">
        <f ca="1">EDATE(C4,18)</f>
        <v>44496</v>
      </c>
      <c r="E4" s="74"/>
    </row>
    <row r="5" spans="1:7" ht="22.5" customHeight="1" x14ac:dyDescent="0.3">
      <c r="A5" s="91"/>
      <c r="B5" s="4" t="s">
        <v>11</v>
      </c>
      <c r="C5" s="88" t="str">
        <f ca="1">CONCATENATE(DAY(D4),".",MONTH(D4),".",YEAR(D4))</f>
        <v>27.10.2021</v>
      </c>
      <c r="E5" s="75" t="s">
        <v>43</v>
      </c>
    </row>
    <row r="6" spans="1:7" ht="22.5" customHeight="1" x14ac:dyDescent="0.3">
      <c r="A6" s="91"/>
      <c r="B6" s="4" t="s">
        <v>19</v>
      </c>
      <c r="C6" s="6"/>
      <c r="D6" s="74" t="s">
        <v>42</v>
      </c>
      <c r="E6" s="75" t="s">
        <v>41</v>
      </c>
    </row>
    <row r="7" spans="1:7" ht="22.5" customHeight="1" x14ac:dyDescent="0.3">
      <c r="A7" s="91"/>
      <c r="B7" s="4" t="s">
        <v>20</v>
      </c>
      <c r="C7" s="81" t="str">
        <f>PROPER(IF(IF(LEN(SUBSTITUTE(ROUND(C6,2), ",", ""))=LEN(ROUND(C6,2)),ROUND(C6,2),TRIM(LEFT(ROUND(C6,2),FIND(",",ROUND(C6,2))-1)))*1&gt;=10^6,CHOOSE(LEFT(RIGHT(IF(LEN(SUBSTITUTE(ROUND(C6,2), ",", ""))=LEN(ROUND(C6,2)),ROUND(C6,2),TRIM(LEFT(ROUND(C6,2),FIND(",",ROUND(C6,2))-1)))*1,7),1)+1,"","birmilyon","ikimilyon","üçmilyon","dörtmilyon","beşmilyon","altımilyon","yedimilyon","sekizmilyon","dokuzmilyon"),"")&amp;IF(IF(LEN(SUBSTITUTE(ROUND(C6,2), ",", ""))=LEN(ROUND(C6,2)),ROUND(C6,2),TRIM(LEFT(ROUND(C6,2),FIND(",",ROUND(C6,2))-1)))*1&gt;=10^5,CHOOSE(LEFT(RIGHT(IF(LEN(SUBSTITUTE(ROUND(C6,2), ",", ""))=LEN(ROUND(C6,2)),ROUND(C6,2),TRIM(LEFT(ROUND(C6,2),FIND(",",ROUND(C6,2))-1)))*1,6),1)+1,"","yüz","ikiyüz","üçyüz","dörtyüz","beşyüz","altıyüz","yediyüz","sekizyüz","dokuzyüz"),"")&amp;IF(IF(LEN(SUBSTITUTE(ROUND(C6,2), ",", ""))=LEN(ROUND(C6,2)),ROUND(C6,2),TRIM(LEFT(ROUND(C6,2),FIND(",",ROUND(C6,2))-1)))*1&gt;=10^4,CHOOSE(LEFT(RIGHT(IF(LEN(SUBSTITUTE(ROUND(C6,2), ",", ""))=LEN(ROUND(C6,2)),ROUND(C6,2),TRIM(LEFT(ROUND(C6,2),FIND(",",ROUND(C6,2))-1)))*1,5),1)+1,"","on","yirmi","otuz","kırk","elli","altmış","yetmiş","seksen","doksan"),"")&amp;IF(IF(LEN(SUBSTITUTE(ROUND(C6,2), ",", ""))=LEN(ROUND(C6,2)),ROUND(C6,2),TRIM(LEFT(ROUND(C6,2),FIND(",",ROUND(C6,2))-1)))*1&gt;=10^3,CHOOSE(LEFT(RIGHT(IF(LEN(SUBSTITUTE(ROUND(C6,2), ",", ""))=LEN(ROUND(C6,2)),ROUND(C6,2),TRIM(LEFT(ROUND(C6,2),FIND(",",ROUND(C6,2))-1)))*1,4),1)+1,"","","iki","üç","dört","beş","altı","yedi","sekiz","dokuz"),"")&amp;IF(AND(IF(LEN(SUBSTITUTE(ROUND(C6,2), ",", ""))=LEN(ROUND(C6,2)),ROUND(C6,2),TRIM(LEFT(ROUND(C6,2),FIND(",",ROUND(C6,2))-1)))*1&gt;=10^3,VALUE(LEFT(RIGHT(IF(LEN(SUBSTITUTE(ROUND(C6,2), ",", ""))=LEN(ROUND(C6,2)),ROUND(C6,2),TRIM(LEFT(ROUND(C6,2),FIND(",",ROUND(C6,2))-1)))*1,6),3))&gt;0),IF(AND(IF(LEN(SUBSTITUTE(ROUND(C6,2), ",", ""))=LEN(ROUND(C6,2)),ROUND(C6,2),TRIM(LEFT(ROUND(C6,2),FIND(",",ROUND(C6,2))-1)))*1&gt;1999,LEFT(RIGHT(IF(LEN(SUBSTITUTE(ROUND(C6,2), ",", ""))=LEN(ROUND(C6,2)),ROUND(C6,2),TRIM(LEFT(ROUND(C6,2),FIND(",",ROUND(C6,2))-1)))*1,4),1)="1",LEFT(RIGHT(IF(LEN(SUBSTITUTE(ROUND(C6,2), ",", ""))=LEN(ROUND(C6,2)),ROUND(C6,2),TRIM(LEFT(ROUND(C6,2),FIND(",",ROUND(C6,2))-1)))*1,6),2)&lt;&gt;"00"),"birbin","bin"),"")&amp;IF(IF(LEN(SUBSTITUTE(ROUND(C6,2), ",", ""))=LEN(ROUND(C6,2)),ROUND(C6,2),TRIM(LEFT(ROUND(C6,2),FIND(",",ROUND(C6,2))-1)))*1&gt;=100,CHOOSE(LEFT(RIGHT(IF(LEN(SUBSTITUTE(ROUND(C6,2), ",", ""))=LEN(ROUND(C6,2)),ROUND(C6,2),TRIM(LEFT(ROUND(C6,2),FIND(",",ROUND(C6,2))-1)))*1,3),1)+1,"","yüz","ikiyüz","üçyüz","dörtyüz","beşyüz","altıyüz","yediyüz","sekizyüz","dokuzyüz"),"")&amp;IF(IF(LEN(SUBSTITUTE(ROUND(C6,2), ",", ""))=LEN(ROUND(C6,2)),ROUND(C6,2),TRIM(LEFT(ROUND(C6,2),FIND(",",ROUND(C6,2))-1)))*1&gt;=10,CHOOSE(LEFT(RIGHT(IF(LEN(SUBSTITUTE(ROUND(C6,2), ",", ""))=LEN(ROUND(C6,2)),ROUND(C6,2),TRIM(LEFT(ROUND(C6,2),FIND(",",ROUND(C6,2))-1)))*1,2),1)+1,"","on","yirmi","otuz","kırk","elli","altmış","yetmiş","seksen","doksan"),"")&amp;CHOOSE(MOD(IF(LEN(SUBSTITUTE(ROUND(C6,2), ",", ""))=LEN(ROUND(C6,2)),ROUND(C6,2),TRIM(LEFT(ROUND(C6,2),FIND(",",ROUND(C6,2))-1)))*1,10)+1,"","bir","iki","üç","dört","beş","altı","yedi","sekiz","dokuz")) &amp; " TL "
&amp;
IF(OR(LEN(SUBSTITUTE(C6, ",", ""))=LEN(C6),LEN(SUBSTITUTE(ROUND(C6,2), ",", ""))=LEN(ROUND(C6,2))),"",
PROPER(IF(IF(LEN(TRIM(RIGHT(ROUND(C6,2),LEN(ROUND(C6,2))-FIND(",",ROUND(C6,2)))))&lt;2,TRIM(RIGHT(ROUND(C6,2),LEN(ROUND(C6,2))-FIND(",",ROUND(C6,2))))*10,TRIM(RIGHT(ROUND(C6,2),LEN(ROUND(C6,2))-FIND(",",ROUND(C6,2))))*1)&gt;=10^5,CHOOSE(LEFT(RIGHT(IF(LEN(TRIM(RIGHT(ROUND(C6,2),LEN(ROUND(C6,2))-FIND(",",ROUND(C6,2)))))&lt;2,TRIM(RIGHT(ROUND(C6,2),LEN(ROUND(C6,2))-FIND(",",ROUND(C6,2))))*10,TRIM(RIGHT(ROUND(C6,2),LEN(ROUND(C6,2))-FIND(",",ROUND(C6,2))))*1),6),1)+1,"","yüz","ikiyüz","üçyüz","dörtyüz","beşyüz","altıyüz","yediyüz","sekizyüz","dokuzyüz"),"")&amp;IF(IF(LEN(TRIM(RIGHT(ROUND(C6,2),LEN(ROUND(C6,2))-FIND(",",ROUND(C6,2)))))&lt;2,TRIM(RIGHT(ROUND(C6,2),LEN(ROUND(C6,2))-FIND(",",ROUND(C6,2))))*10,TRIM(RIGHT(ROUND(C6,2),LEN(ROUND(C6,2))-FIND(",",ROUND(C6,2))))*1)&gt;=10^4,CHOOSE(LEFT(RIGHT(IF(LEN(TRIM(RIGHT(ROUND(C6,2),LEN(ROUND(C6,2))-FIND(",",ROUND(C6,2)))))&lt;2,TRIM(RIGHT(ROUND(C6,2),LEN(ROUND(C6,2))-FIND(",",ROUND(C6,2))))*10,TRIM(RIGHT(ROUND(C6,2),LEN(ROUND(C6,2))-FIND(",",ROUND(C6,2))))*1),5),1)+1,"","on","yirmi","otuz","kırk","elli","altmış","yetmiş","seksen","doksan"),"")&amp;IF(IF(LEN(TRIM(RIGHT(ROUND(C6,2),LEN(ROUND(C6,2))-FIND(",",ROUND(C6,2)))))&lt;2,TRIM(RIGHT(ROUND(C6,2),LEN(ROUND(C6,2))-FIND(",",ROUND(C6,2))))*10,TRIM(RIGHT(ROUND(C6,2),LEN(ROUND(C6,2))-FIND(",",ROUND(C6,2))))*1)&gt;=10^3,CHOOSE(LEFT(RIGHT(IF(LEN(TRIM(RIGHT(ROUND(C6,2),LEN(ROUND(C6,2))-FIND(",",ROUND(C6,2)))))&lt;2,TRIM(RIGHT(ROUND(C6,2),LEN(ROUND(C6,2))-FIND(",",ROUND(C6,2))))*10,TRIM(RIGHT(ROUND(C6,2),LEN(ROUND(C6,2))-FIND(",",ROUND(C6,2))))*1),4),1)+1,"","","iki","üç","dört","beş","altı","yedi","sekiz","dokuz"),"")&amp;IF(IF(LEN(TRIM(RIGHT(ROUND(C6,2),LEN(ROUND(C6,2))-FIND(",",ROUND(C6,2)))))&lt;2,TRIM(RIGHT(ROUND(C6,2),LEN(ROUND(C6,2))-FIND(",",ROUND(C6,2))))*10,TRIM(RIGHT(ROUND(C6,2),LEN(ROUND(C6,2))-FIND(",",ROUND(C6,2))))*1)&gt;=10,CHOOSE(LEFT(RIGHT(IF(LEN(TRIM(RIGHT(ROUND(C6,2),LEN(ROUND(C6,2))-FIND(",",ROUND(C6,2)))))&lt;2,TRIM(RIGHT(ROUND(C6,2),LEN(ROUND(C6,2))-FIND(",",ROUND(C6,2))))*10,TRIM(RIGHT(ROUND(C6,2),LEN(ROUND(C6,2))-FIND(",",ROUND(C6,2))))*1),2),1)+1,"","on","yirmi","otuz","kırk","elli","altmış","yetmiş","seksen","doksan"),"")&amp;CHOOSE(MOD(IF(LEN(TRIM(RIGHT(ROUND(C6,2),LEN(ROUND(C6,2))-FIND(",",ROUND(C6,2)))))&lt;2,TRIM(RIGHT(ROUND(C6,2),LEN(ROUND(C6,2))-FIND(",",ROUND(C6,2))))*10,TRIM(RIGHT(ROUND(C6,2),LEN(ROUND(C6,2))-FIND(",",ROUND(C6,2))))*1),10)+1,"","bir","iki","üç","dört","beş","altı","yedi","sekiz","dokuz")) &amp; " Kr")</f>
        <v xml:space="preserve"> TL </v>
      </c>
      <c r="E7" s="75"/>
    </row>
    <row r="8" spans="1:7" ht="22.5" customHeight="1" x14ac:dyDescent="0.3">
      <c r="A8" s="91"/>
      <c r="B8" s="4" t="s">
        <v>16</v>
      </c>
      <c r="C8" s="78" t="s">
        <v>35</v>
      </c>
      <c r="E8" s="75"/>
    </row>
    <row r="9" spans="1:7" ht="22.5" customHeight="1" x14ac:dyDescent="0.3">
      <c r="E9" s="75"/>
    </row>
    <row r="10" spans="1:7" ht="22.5" customHeight="1" x14ac:dyDescent="0.3">
      <c r="A10" s="91" t="s">
        <v>14</v>
      </c>
      <c r="B10" s="4" t="s">
        <v>21</v>
      </c>
      <c r="C10" s="83" t="s">
        <v>36</v>
      </c>
      <c r="D10" s="74" t="s">
        <v>42</v>
      </c>
      <c r="E10" s="75" t="s">
        <v>25</v>
      </c>
    </row>
    <row r="11" spans="1:7" ht="33" customHeight="1" x14ac:dyDescent="0.3">
      <c r="A11" s="91"/>
      <c r="B11" s="4" t="str">
        <f>IF(C10="Tüzel Kişi","Unvanı","Adı Soyadı")</f>
        <v>Unvanı</v>
      </c>
      <c r="C11" s="84" t="s">
        <v>46</v>
      </c>
      <c r="D11" s="74" t="s">
        <v>42</v>
      </c>
      <c r="E11" s="75" t="str">
        <f>IF(C10="Tüzel Kişi","Şirket unvanı Ticaret Sicil Gazetesinde belirtildiği şekilde yazılmalıdır.","Firma sahibinin Adı Soyadı yazılmalıdır.")</f>
        <v>Şirket unvanı Ticaret Sicil Gazetesinde belirtildiği şekilde yazılmalıdır.</v>
      </c>
    </row>
    <row r="12" spans="1:7" ht="33" customHeight="1" x14ac:dyDescent="0.3">
      <c r="A12" s="91"/>
      <c r="B12" s="4" t="s">
        <v>27</v>
      </c>
      <c r="C12" s="84"/>
      <c r="D12" s="74" t="s">
        <v>42</v>
      </c>
      <c r="E12" s="75" t="s">
        <v>26</v>
      </c>
    </row>
    <row r="13" spans="1:7" ht="33" customHeight="1" x14ac:dyDescent="0.3">
      <c r="A13" s="91"/>
      <c r="B13" s="4" t="s">
        <v>15</v>
      </c>
      <c r="C13" s="83"/>
      <c r="D13" s="74" t="s">
        <v>42</v>
      </c>
      <c r="E13" s="75" t="s">
        <v>29</v>
      </c>
    </row>
    <row r="14" spans="1:7" ht="33" customHeight="1" x14ac:dyDescent="0.3">
      <c r="A14" s="91"/>
      <c r="B14" s="4" t="str">
        <f>IF(C10="Tüzel Kişi","Vergi No","TC Kimlik No")</f>
        <v>Vergi No</v>
      </c>
      <c r="C14" s="83"/>
      <c r="D14" s="74" t="s">
        <v>42</v>
      </c>
      <c r="E14" s="75" t="str">
        <f>IF(C10="Tüzel Kişi","Şirketin vergi numarası yazılmalıdır.","Firma sahibinin TC Kimlik Numarası yazılmalıdır.")</f>
        <v>Şirketin vergi numarası yazılmalıdır.</v>
      </c>
    </row>
    <row r="15" spans="1:7" ht="22.5" customHeight="1" x14ac:dyDescent="0.3">
      <c r="E15" s="75"/>
    </row>
    <row r="16" spans="1:7" ht="33" customHeight="1" x14ac:dyDescent="0.3">
      <c r="A16" s="91" t="s">
        <v>30</v>
      </c>
      <c r="B16" s="4" t="s">
        <v>32</v>
      </c>
      <c r="C16" s="83"/>
      <c r="D16" s="74" t="s">
        <v>42</v>
      </c>
      <c r="E16" s="75" t="s">
        <v>38</v>
      </c>
    </row>
    <row r="17" spans="1:5" ht="33" customHeight="1" x14ac:dyDescent="0.3">
      <c r="A17" s="91"/>
      <c r="B17" s="4" t="s">
        <v>27</v>
      </c>
      <c r="C17" s="84"/>
      <c r="D17" s="74" t="s">
        <v>42</v>
      </c>
      <c r="E17" s="75" t="s">
        <v>39</v>
      </c>
    </row>
    <row r="18" spans="1:5" ht="33" customHeight="1" x14ac:dyDescent="0.3">
      <c r="A18" s="91"/>
      <c r="B18" s="4" t="s">
        <v>28</v>
      </c>
      <c r="C18" s="83"/>
      <c r="D18" s="74" t="s">
        <v>42</v>
      </c>
      <c r="E18" s="75" t="s">
        <v>40</v>
      </c>
    </row>
    <row r="19" spans="1:5" ht="22.5" customHeight="1" x14ac:dyDescent="0.3">
      <c r="E19" s="75"/>
    </row>
    <row r="20" spans="1:5" ht="33" customHeight="1" x14ac:dyDescent="0.3">
      <c r="A20" s="91" t="s">
        <v>31</v>
      </c>
      <c r="B20" s="4" t="s">
        <v>32</v>
      </c>
      <c r="C20" s="83"/>
      <c r="D20" s="74" t="s">
        <v>42</v>
      </c>
      <c r="E20" s="75" t="s">
        <v>38</v>
      </c>
    </row>
    <row r="21" spans="1:5" ht="33" customHeight="1" x14ac:dyDescent="0.3">
      <c r="A21" s="91"/>
      <c r="B21" s="4" t="s">
        <v>27</v>
      </c>
      <c r="C21" s="84"/>
      <c r="D21" s="74" t="s">
        <v>42</v>
      </c>
      <c r="E21" s="75" t="s">
        <v>39</v>
      </c>
    </row>
    <row r="22" spans="1:5" ht="33" customHeight="1" x14ac:dyDescent="0.3">
      <c r="A22" s="91"/>
      <c r="B22" s="4" t="s">
        <v>28</v>
      </c>
      <c r="C22" s="83" t="s">
        <v>37</v>
      </c>
      <c r="D22" s="74" t="s">
        <v>42</v>
      </c>
      <c r="E22" s="75" t="s">
        <v>40</v>
      </c>
    </row>
    <row r="25" spans="1:5" ht="22.5" customHeight="1" x14ac:dyDescent="0.25">
      <c r="C25" s="86" t="s">
        <v>45</v>
      </c>
    </row>
  </sheetData>
  <sheetProtection algorithmName="SHA-512" hashValue="H0Kiw4v/yWW2u9HvkV2VJ28d2IPp1IxxbtM7yZsvcXGf29SFhsy7880IyO8f2cMXPMD4vBulc0J2t0h4DwFbcw==" saltValue="XDnMbZMG2WmSV/k3CGkoNA==" spinCount="100000" sheet="1" objects="1" scenarios="1"/>
  <mergeCells count="6">
    <mergeCell ref="D1:E2"/>
    <mergeCell ref="A20:A22"/>
    <mergeCell ref="A16:A18"/>
    <mergeCell ref="A10:A14"/>
    <mergeCell ref="A3:A8"/>
    <mergeCell ref="A1:A2"/>
  </mergeCells>
  <dataValidations count="3">
    <dataValidation type="custom" allowBlank="1" showInputMessage="1" showErrorMessage="1" errorTitle="Dikkat" error="Bu alandaki bilgiyi değiştirmeyiniz!" sqref="A1:B22 C7:D8 C1:C4 D3">
      <formula1>""</formula1>
    </dataValidation>
    <dataValidation type="list" allowBlank="1" showInputMessage="1" showErrorMessage="1" sqref="C10">
      <formula1>"Gerçek Kişi,Tüzel Kişi"</formula1>
    </dataValidation>
    <dataValidation type="decimal" allowBlank="1" showInputMessage="1" showErrorMessage="1" error="Senet ile en fazla 150.000 TL transfer ödemesi alınabileceğinden, senet tutarıda en fazla 187.500 TL olabilir." sqref="C6">
      <formula1>0</formula1>
      <formula2>187500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5"/>
  <sheetViews>
    <sheetView showGridLines="0" zoomScale="80" zoomScaleNormal="80" zoomScaleSheetLayoutView="100" workbookViewId="0">
      <selection activeCell="C15" sqref="C15:E19"/>
    </sheetView>
  </sheetViews>
  <sheetFormatPr defaultColWidth="9.140625" defaultRowHeight="18.75" x14ac:dyDescent="0.3"/>
  <cols>
    <col min="1" max="1" width="4.42578125" style="10" customWidth="1"/>
    <col min="2" max="2" width="1.7109375" style="10" customWidth="1"/>
    <col min="3" max="3" width="8.28515625" style="25" bestFit="1" customWidth="1"/>
    <col min="4" max="4" width="1.5703125" style="25" bestFit="1" customWidth="1"/>
    <col min="5" max="5" width="15.28515625" style="25" customWidth="1"/>
    <col min="6" max="6" width="21.42578125" style="10" customWidth="1"/>
    <col min="7" max="7" width="4.85546875" style="10" bestFit="1" customWidth="1"/>
    <col min="8" max="8" width="8.7109375" style="10" customWidth="1"/>
    <col min="9" max="9" width="20.7109375" style="10" customWidth="1"/>
    <col min="10" max="10" width="8.7109375" style="10" customWidth="1"/>
    <col min="11" max="11" width="20.7109375" style="10" customWidth="1"/>
    <col min="12" max="12" width="8.7109375" style="10" customWidth="1"/>
    <col min="13" max="13" width="20.7109375" style="10" customWidth="1"/>
    <col min="14" max="14" width="8.7109375" style="10" customWidth="1"/>
    <col min="15" max="15" width="20.7109375" style="10" customWidth="1"/>
    <col min="16" max="16" width="9.140625" style="10"/>
    <col min="17" max="17" width="1.7109375" style="10" customWidth="1"/>
    <col min="18" max="16384" width="9.140625" style="10"/>
  </cols>
  <sheetData>
    <row r="2" spans="2:17" ht="5.0999999999999996" customHeight="1" x14ac:dyDescent="0.3">
      <c r="B2" s="7"/>
      <c r="C2" s="23"/>
      <c r="D2" s="23"/>
      <c r="E2" s="23"/>
      <c r="F2" s="36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2:17" s="15" customFormat="1" x14ac:dyDescent="0.25">
      <c r="B3" s="11"/>
      <c r="C3" s="24"/>
      <c r="D3" s="24"/>
      <c r="E3" s="24"/>
      <c r="F3" s="104"/>
      <c r="G3" s="12"/>
      <c r="H3" s="12"/>
      <c r="I3" s="13" t="s">
        <v>6</v>
      </c>
      <c r="J3" s="12"/>
      <c r="K3" s="13" t="s">
        <v>7</v>
      </c>
      <c r="L3" s="12"/>
      <c r="M3" s="13" t="s">
        <v>2</v>
      </c>
      <c r="N3" s="12"/>
      <c r="O3" s="13" t="s">
        <v>0</v>
      </c>
      <c r="P3" s="12"/>
      <c r="Q3" s="14"/>
    </row>
    <row r="4" spans="2:17" s="15" customFormat="1" ht="9" customHeight="1" x14ac:dyDescent="0.25">
      <c r="B4" s="11"/>
      <c r="C4" s="45"/>
      <c r="D4" s="45"/>
      <c r="E4" s="45"/>
      <c r="F4" s="104"/>
      <c r="G4" s="12"/>
      <c r="H4" s="12"/>
      <c r="I4" s="13"/>
      <c r="J4" s="12"/>
      <c r="K4" s="13"/>
      <c r="L4" s="12"/>
      <c r="M4" s="13"/>
      <c r="N4" s="12"/>
      <c r="O4" s="13"/>
      <c r="P4" s="12"/>
      <c r="Q4" s="14"/>
    </row>
    <row r="5" spans="2:17" x14ac:dyDescent="0.3">
      <c r="B5" s="16"/>
      <c r="C5" s="46" t="s">
        <v>0</v>
      </c>
      <c r="D5" s="47" t="s">
        <v>5</v>
      </c>
      <c r="E5" s="48">
        <f>'Senet GİRİŞ'!C3</f>
        <v>1</v>
      </c>
      <c r="F5" s="104"/>
      <c r="G5" s="17"/>
      <c r="H5" s="17"/>
      <c r="I5" s="77" t="str">
        <f ca="1">'Senet GİRİŞ'!C5</f>
        <v>27.10.2021</v>
      </c>
      <c r="J5" s="17"/>
      <c r="K5" s="32" t="str">
        <f>"#"&amp;TEXT(INT('Senet GİRİŞ'!C6),"##.##0")&amp;"#"</f>
        <v>#0#</v>
      </c>
      <c r="L5" s="17"/>
      <c r="M5" s="44" t="str">
        <f>"#"&amp;TEXT(('Senet GİRİŞ'!C6-INT('Senet GİRİŞ'!C6))*100,"##.##")&amp;"#"</f>
        <v>##</v>
      </c>
      <c r="N5" s="17"/>
      <c r="O5" s="33">
        <f>'Senet GİRİŞ'!C3</f>
        <v>1</v>
      </c>
      <c r="P5" s="17"/>
      <c r="Q5" s="18"/>
    </row>
    <row r="6" spans="2:17" ht="9" customHeight="1" x14ac:dyDescent="0.3">
      <c r="B6" s="16"/>
      <c r="C6" s="46"/>
      <c r="D6" s="47"/>
      <c r="E6" s="49"/>
      <c r="F6" s="104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</row>
    <row r="7" spans="2:17" ht="18.75" customHeight="1" x14ac:dyDescent="0.3">
      <c r="B7" s="16"/>
      <c r="C7" s="50"/>
      <c r="D7" s="47"/>
      <c r="E7" s="49"/>
      <c r="F7" s="104"/>
      <c r="G7" s="108" t="str">
        <f ca="1">"   İş bu emre muharrer senedim"&amp;IF('Senet GİRİŞ'!C10="Gerçek Kişi","in","izin")&amp;" mükabilinde "&amp;'Senet GİRİŞ'!C5&amp;" tarihinde Sayın: "&amp;'Senet GİRİŞ'!C1&amp;"'na veyahut emruhavalesine yukarıda yazılı Yalnız: "&amp;'Senet GİRİŞ'!C7&amp;" ödeyeceği"&amp;IF('Senet GİRİŞ'!C10="Gerçek Kişi","m.","z.")&amp;" Bedeli "&amp;'Senet GİRİŞ'!C8&amp;" ahzolunmuştur. İş bu bono vadesinde ödenmediği taktirde müteakip bonolarında muacceliyet kesbedeceğini,"&amp;" ihtilaf vukuunda "&amp;'Senet GİRİŞ'!C2&amp;" mahkemelerinin selahiyetini şimdiden kabul eyleri"&amp;IF('Senet GİRİŞ'!C10="Gerçek Kişi","m.","z.")&amp;" Okudu"&amp;IF('Senet GİRİŞ'!C10="Gerçek Kişi","m.","k.")</f>
        <v xml:space="preserve">   İş bu emre muharrer senedimizin mükabilinde 27.10.2021 tarihinde Sayın: TÜRKİYE BİLİMSEL VE TEKNOLOJİK ARAŞTIRMA KURUMU'na veyahut emruhavalesine yukarıda yazılı Yalnız:  TL  ödeyeceğiz. Bedeli nakden ahzolunmuştur. İş bu bono vadesinde ödenmediği taktirde müteakip bonolarında muacceliyet kesbedeceğini, ihtilaf vukuunda ANKARA mahkemelerinin selahiyetini şimdiden kabul eyleriz. Okuduk.</v>
      </c>
      <c r="H7" s="108"/>
      <c r="I7" s="108"/>
      <c r="J7" s="108"/>
      <c r="K7" s="108"/>
      <c r="L7" s="108"/>
      <c r="M7" s="108"/>
      <c r="N7" s="108"/>
      <c r="O7" s="108"/>
      <c r="P7" s="108"/>
      <c r="Q7" s="18"/>
    </row>
    <row r="8" spans="2:17" ht="9" customHeight="1" x14ac:dyDescent="0.3">
      <c r="B8" s="16"/>
      <c r="C8" s="50"/>
      <c r="D8" s="47"/>
      <c r="E8" s="49"/>
      <c r="F8" s="104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8"/>
    </row>
    <row r="9" spans="2:17" x14ac:dyDescent="0.3">
      <c r="B9" s="16"/>
      <c r="C9" s="46" t="s">
        <v>1</v>
      </c>
      <c r="D9" s="47" t="s">
        <v>5</v>
      </c>
      <c r="E9" s="51">
        <f>INT('Senet GİRİŞ'!C6)</f>
        <v>0</v>
      </c>
      <c r="F9" s="10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8"/>
    </row>
    <row r="10" spans="2:17" ht="9" customHeight="1" x14ac:dyDescent="0.3">
      <c r="B10" s="16"/>
      <c r="C10" s="46"/>
      <c r="D10" s="47"/>
      <c r="E10" s="49"/>
      <c r="F10" s="104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8"/>
    </row>
    <row r="11" spans="2:17" x14ac:dyDescent="0.3">
      <c r="B11" s="16"/>
      <c r="C11" s="50"/>
      <c r="D11" s="46"/>
      <c r="E11" s="49"/>
      <c r="F11" s="104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8"/>
    </row>
    <row r="12" spans="2:17" ht="19.5" customHeight="1" x14ac:dyDescent="0.3">
      <c r="B12" s="16"/>
      <c r="C12" s="46" t="s">
        <v>2</v>
      </c>
      <c r="D12" s="46" t="s">
        <v>5</v>
      </c>
      <c r="E12" s="48">
        <f>ROUND('Senet GİRİŞ'!C6-INT('Senet GİRİŞ'!C6),2)</f>
        <v>0</v>
      </c>
      <c r="F12" s="104"/>
      <c r="G12" s="17"/>
      <c r="H12" s="19"/>
      <c r="I12" s="19"/>
      <c r="J12" s="19"/>
      <c r="K12" s="19"/>
      <c r="L12" s="19"/>
      <c r="M12" s="55" t="s">
        <v>9</v>
      </c>
      <c r="N12" s="94">
        <f ca="1">'Senet GİRİŞ'!C4</f>
        <v>43948</v>
      </c>
      <c r="O12" s="94"/>
      <c r="P12" s="17"/>
      <c r="Q12" s="18"/>
    </row>
    <row r="13" spans="2:17" ht="60" customHeight="1" x14ac:dyDescent="0.3">
      <c r="B13" s="16"/>
      <c r="C13" s="50"/>
      <c r="D13" s="50"/>
      <c r="E13" s="50"/>
      <c r="F13" s="104"/>
      <c r="G13" s="105" t="s">
        <v>8</v>
      </c>
      <c r="H13" s="106" t="str">
        <f>CONCATENATE('Senet GİRİŞ'!B11,": ",UPPER('Senet GİRİŞ'!C11),CHAR(10),'Senet GİRİŞ'!B12,": ",'Senet GİRİŞ'!C12,CHAR(10),'Senet GİRİŞ'!B13,": ",'Senet GİRİŞ'!C13,CHAR(10),'Senet GİRİŞ'!B14,": ",'Senet GİRİŞ'!C14)</f>
        <v xml:space="preserve">Unvanı: BU ALANA FİRMA UNVANI EN SONTİCARET SİCİL GAZETESİNDE BELİRTİLDİĞİ ŞEKİLDE YAZILMALIDIR.
Adres: 
Vergi Dairesi: 
Vergi No: </v>
      </c>
      <c r="I13" s="107"/>
      <c r="J13" s="107"/>
      <c r="K13" s="107"/>
      <c r="L13" s="95" t="s">
        <v>34</v>
      </c>
      <c r="M13" s="96"/>
      <c r="N13" s="96"/>
      <c r="O13" s="97"/>
      <c r="P13" s="28"/>
      <c r="Q13" s="29"/>
    </row>
    <row r="14" spans="2:17" ht="5.0999999999999996" customHeight="1" x14ac:dyDescent="0.3">
      <c r="B14" s="16"/>
      <c r="C14" s="46"/>
      <c r="D14" s="46"/>
      <c r="E14" s="46"/>
      <c r="F14" s="104"/>
      <c r="G14" s="105"/>
      <c r="H14" s="106"/>
      <c r="I14" s="107"/>
      <c r="J14" s="107"/>
      <c r="K14" s="107"/>
      <c r="L14" s="98"/>
      <c r="M14" s="99"/>
      <c r="N14" s="99"/>
      <c r="O14" s="100"/>
      <c r="P14" s="28"/>
      <c r="Q14" s="29"/>
    </row>
    <row r="15" spans="2:17" ht="60" customHeight="1" x14ac:dyDescent="0.3">
      <c r="B15" s="16"/>
      <c r="C15" s="93" t="str">
        <f>"Borçlu  : "&amp;UPPER('Senet GİRİŞ'!C11)</f>
        <v>Borçlu  : BU ALANA FİRMA UNVANI EN SONTİCARET SİCİL GAZETESİNDE BELİRTİLDİĞİ ŞEKİLDE YAZILMALIDIR.</v>
      </c>
      <c r="D15" s="93"/>
      <c r="E15" s="93"/>
      <c r="F15" s="104"/>
      <c r="G15" s="105"/>
      <c r="H15" s="106"/>
      <c r="I15" s="107"/>
      <c r="J15" s="107"/>
      <c r="K15" s="107"/>
      <c r="L15" s="98"/>
      <c r="M15" s="99"/>
      <c r="N15" s="99"/>
      <c r="O15" s="100"/>
      <c r="P15" s="28"/>
      <c r="Q15" s="29"/>
    </row>
    <row r="16" spans="2:17" ht="5.0999999999999996" customHeight="1" x14ac:dyDescent="0.3">
      <c r="B16" s="16"/>
      <c r="C16" s="93"/>
      <c r="D16" s="93"/>
      <c r="E16" s="93"/>
      <c r="F16" s="104"/>
      <c r="G16" s="105"/>
      <c r="H16" s="106"/>
      <c r="I16" s="107"/>
      <c r="J16" s="107"/>
      <c r="K16" s="107"/>
      <c r="L16" s="98"/>
      <c r="M16" s="99"/>
      <c r="N16" s="99"/>
      <c r="O16" s="100"/>
      <c r="P16" s="28"/>
      <c r="Q16" s="29"/>
    </row>
    <row r="17" spans="2:17" ht="19.5" customHeight="1" x14ac:dyDescent="0.3">
      <c r="B17" s="16"/>
      <c r="C17" s="93"/>
      <c r="D17" s="93"/>
      <c r="E17" s="93"/>
      <c r="F17" s="104"/>
      <c r="G17" s="105"/>
      <c r="H17" s="106"/>
      <c r="I17" s="107"/>
      <c r="J17" s="107"/>
      <c r="K17" s="107"/>
      <c r="L17" s="101"/>
      <c r="M17" s="102"/>
      <c r="N17" s="102"/>
      <c r="O17" s="103"/>
      <c r="P17" s="28"/>
      <c r="Q17" s="29"/>
    </row>
    <row r="18" spans="2:17" ht="5.0999999999999996" customHeight="1" x14ac:dyDescent="0.3">
      <c r="B18" s="16"/>
      <c r="C18" s="93"/>
      <c r="D18" s="93"/>
      <c r="E18" s="93"/>
      <c r="F18" s="104"/>
      <c r="G18" s="105"/>
      <c r="H18" s="106"/>
      <c r="I18" s="107"/>
      <c r="J18" s="107"/>
      <c r="K18" s="107"/>
      <c r="L18" s="28"/>
      <c r="M18" s="28"/>
      <c r="N18" s="28"/>
      <c r="O18" s="28"/>
      <c r="P18" s="28"/>
      <c r="Q18" s="29"/>
    </row>
    <row r="19" spans="2:17" x14ac:dyDescent="0.3">
      <c r="B19" s="16"/>
      <c r="C19" s="93"/>
      <c r="D19" s="93"/>
      <c r="E19" s="93"/>
      <c r="F19" s="104"/>
      <c r="G19" s="105"/>
      <c r="H19" s="106"/>
      <c r="I19" s="107"/>
      <c r="J19" s="107"/>
      <c r="K19" s="107"/>
      <c r="L19" s="28"/>
      <c r="M19" s="28"/>
      <c r="N19" s="28"/>
      <c r="O19" s="28"/>
      <c r="P19" s="28"/>
      <c r="Q19" s="29"/>
    </row>
    <row r="20" spans="2:17" ht="15" customHeight="1" x14ac:dyDescent="0.3">
      <c r="B20" s="16"/>
      <c r="C20" s="52"/>
      <c r="D20" s="52"/>
      <c r="E20" s="52"/>
      <c r="F20" s="104"/>
      <c r="G20" s="41"/>
      <c r="H20" s="40"/>
      <c r="I20" s="40"/>
      <c r="J20" s="40"/>
      <c r="K20" s="40"/>
      <c r="L20" s="28"/>
      <c r="M20" s="28"/>
      <c r="N20" s="28"/>
      <c r="O20" s="28"/>
      <c r="P20" s="28"/>
      <c r="Q20" s="29"/>
    </row>
    <row r="21" spans="2:17" ht="18.75" customHeight="1" x14ac:dyDescent="0.3">
      <c r="B21" s="16"/>
      <c r="C21" s="46" t="s">
        <v>3</v>
      </c>
      <c r="D21" s="46" t="s">
        <v>5</v>
      </c>
      <c r="E21" s="53" t="str">
        <f ca="1">'Senet GİRİŞ'!C5</f>
        <v>27.10.2021</v>
      </c>
      <c r="F21" s="104"/>
      <c r="G21" s="105" t="s">
        <v>33</v>
      </c>
      <c r="H21" s="106" t="str">
        <f>CONCATENATE('Senet GİRİŞ'!B16,": ",'Senet GİRİŞ'!C16,CHAR(10),'Senet GİRİŞ'!B17,": ",'Senet GİRİŞ'!C17,CHAR(10),'Senet GİRİŞ'!B18,": ",'Senet GİRİŞ'!C18)</f>
        <v xml:space="preserve">Adı Soyadı: 
Adres: 
TC Kimlik No: </v>
      </c>
      <c r="I21" s="107"/>
      <c r="J21" s="107"/>
      <c r="K21" s="107"/>
      <c r="L21" s="65" t="s">
        <v>10</v>
      </c>
      <c r="M21" s="66"/>
      <c r="N21" s="67"/>
      <c r="P21" s="28"/>
      <c r="Q21" s="29"/>
    </row>
    <row r="22" spans="2:17" ht="60" customHeight="1" x14ac:dyDescent="0.3">
      <c r="B22" s="16"/>
      <c r="C22" s="46" t="s">
        <v>4</v>
      </c>
      <c r="D22" s="46" t="s">
        <v>5</v>
      </c>
      <c r="E22" s="54">
        <f ca="1">'Senet GİRİŞ'!C4</f>
        <v>43948</v>
      </c>
      <c r="F22" s="104"/>
      <c r="G22" s="105"/>
      <c r="H22" s="106"/>
      <c r="I22" s="107"/>
      <c r="J22" s="107"/>
      <c r="K22" s="107"/>
      <c r="L22" s="68"/>
      <c r="M22" s="69"/>
      <c r="N22" s="70"/>
      <c r="P22" s="28"/>
      <c r="Q22" s="29"/>
    </row>
    <row r="23" spans="2:17" x14ac:dyDescent="0.3">
      <c r="B23" s="16"/>
      <c r="F23" s="104"/>
      <c r="G23" s="105"/>
      <c r="H23" s="106"/>
      <c r="I23" s="107"/>
      <c r="J23" s="107"/>
      <c r="K23" s="107"/>
      <c r="L23" s="71"/>
      <c r="M23" s="72"/>
      <c r="N23" s="73"/>
      <c r="P23" s="28"/>
      <c r="Q23" s="29"/>
    </row>
    <row r="24" spans="2:17" ht="6" customHeight="1" x14ac:dyDescent="0.3">
      <c r="B24" s="16"/>
      <c r="C24" s="10"/>
      <c r="D24" s="10"/>
      <c r="E24" s="10"/>
      <c r="F24" s="104"/>
      <c r="G24" s="38"/>
      <c r="H24" s="27"/>
      <c r="I24" s="27"/>
      <c r="J24" s="27"/>
      <c r="K24" s="27"/>
      <c r="L24" s="28"/>
      <c r="M24" s="28"/>
      <c r="N24" s="28"/>
      <c r="O24" s="28"/>
      <c r="P24" s="28"/>
      <c r="Q24" s="29"/>
    </row>
    <row r="25" spans="2:17" ht="18.75" customHeight="1" x14ac:dyDescent="0.3">
      <c r="B25" s="16"/>
      <c r="F25" s="104"/>
      <c r="G25" s="105" t="s">
        <v>33</v>
      </c>
      <c r="H25" s="106" t="str">
        <f>CONCATENATE('Senet GİRİŞ'!B20,": ",'Senet GİRİŞ'!C20,CHAR(10),'Senet GİRİŞ'!B21,": ",'Senet GİRİŞ'!C21,CHAR(10),'Senet GİRİŞ'!B22,": ",'Senet GİRİŞ'!C22)</f>
        <v xml:space="preserve">Adı Soyadı: 
Adres: 
TC Kimlik No:    </v>
      </c>
      <c r="I25" s="107"/>
      <c r="J25" s="107"/>
      <c r="K25" s="107"/>
      <c r="L25" s="57" t="s">
        <v>10</v>
      </c>
      <c r="M25" s="58"/>
      <c r="N25" s="59"/>
      <c r="P25" s="28"/>
      <c r="Q25" s="29"/>
    </row>
    <row r="26" spans="2:17" ht="60" customHeight="1" x14ac:dyDescent="0.3">
      <c r="B26" s="16"/>
      <c r="D26" s="21"/>
      <c r="E26" s="21"/>
      <c r="F26" s="104"/>
      <c r="G26" s="105"/>
      <c r="H26" s="106"/>
      <c r="I26" s="107"/>
      <c r="J26" s="107"/>
      <c r="K26" s="107"/>
      <c r="L26" s="60"/>
      <c r="M26" s="56"/>
      <c r="N26" s="61"/>
      <c r="P26" s="28"/>
      <c r="Q26" s="29"/>
    </row>
    <row r="27" spans="2:17" x14ac:dyDescent="0.3">
      <c r="B27" s="16"/>
      <c r="C27" s="21"/>
      <c r="D27" s="21"/>
      <c r="E27" s="21"/>
      <c r="F27" s="104"/>
      <c r="G27" s="105"/>
      <c r="H27" s="106"/>
      <c r="I27" s="107"/>
      <c r="J27" s="107"/>
      <c r="K27" s="107"/>
      <c r="L27" s="60"/>
      <c r="M27" s="56"/>
      <c r="N27" s="61"/>
      <c r="P27" s="28"/>
      <c r="Q27" s="29"/>
    </row>
    <row r="28" spans="2:17" ht="5.25" customHeight="1" x14ac:dyDescent="0.3">
      <c r="B28" s="16"/>
      <c r="C28" s="21"/>
      <c r="D28" s="21"/>
      <c r="E28" s="21"/>
      <c r="F28" s="35"/>
      <c r="G28" s="42"/>
      <c r="H28" s="39"/>
      <c r="I28" s="39"/>
      <c r="J28" s="39"/>
      <c r="K28" s="39"/>
      <c r="L28" s="62"/>
      <c r="M28" s="63"/>
      <c r="N28" s="64"/>
      <c r="P28" s="28"/>
      <c r="Q28" s="29"/>
    </row>
    <row r="29" spans="2:17" ht="36" customHeight="1" x14ac:dyDescent="0.3">
      <c r="B29" s="22"/>
      <c r="C29" s="26"/>
      <c r="D29" s="26"/>
      <c r="E29" s="26"/>
      <c r="F29" s="37"/>
      <c r="G29" s="43"/>
      <c r="H29" s="20"/>
      <c r="I29" s="20"/>
      <c r="J29" s="20"/>
      <c r="K29" s="20"/>
      <c r="L29" s="30"/>
      <c r="M29" s="30"/>
      <c r="N29" s="30"/>
      <c r="O29" s="30"/>
      <c r="P29" s="30"/>
      <c r="Q29" s="31"/>
    </row>
    <row r="30" spans="2:17" x14ac:dyDescent="0.3">
      <c r="F30" s="34"/>
    </row>
    <row r="31" spans="2:17" x14ac:dyDescent="0.3">
      <c r="F31" s="34"/>
    </row>
    <row r="32" spans="2:17" x14ac:dyDescent="0.3">
      <c r="F32" s="34"/>
    </row>
    <row r="33" spans="6:6" x14ac:dyDescent="0.3">
      <c r="F33" s="34"/>
    </row>
    <row r="34" spans="6:6" x14ac:dyDescent="0.3">
      <c r="F34" s="34"/>
    </row>
    <row r="35" spans="6:6" x14ac:dyDescent="0.3">
      <c r="F35" s="34"/>
    </row>
  </sheetData>
  <sheetProtection algorithmName="SHA-512" hashValue="CovElrLKIFo3gZPAt9ubM8mf3vpigkQbFrRECc62BLxcTdXXnpHWj/emnywIrmxdRNTtL56QDfEYBYLPrRL75w==" saltValue="HRcwpiUVO/mzNjCPEzh5fg==" spinCount="100000" sheet="1" objects="1" scenarios="1" selectLockedCells="1" selectUnlockedCells="1"/>
  <mergeCells count="11">
    <mergeCell ref="C15:E19"/>
    <mergeCell ref="N12:O12"/>
    <mergeCell ref="L13:O17"/>
    <mergeCell ref="F3:F27"/>
    <mergeCell ref="G21:G23"/>
    <mergeCell ref="G25:G27"/>
    <mergeCell ref="H13:K19"/>
    <mergeCell ref="H21:K23"/>
    <mergeCell ref="G13:G19"/>
    <mergeCell ref="G7:P11"/>
    <mergeCell ref="H25:K27"/>
  </mergeCells>
  <printOptions horizontalCentered="1"/>
  <pageMargins left="0.23622047244094491" right="0.23622047244094491" top="0.19685039370078741" bottom="0.74803149606299213" header="0.31496062992125984" footer="0.31496062992125984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Senet GİRİŞ</vt:lpstr>
      <vt:lpstr>Senet YAZDIR</vt:lpstr>
      <vt:lpstr>'Senet YAZDIR'!Yazdırma_Alanı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Murat Bozlağan</cp:lastModifiedBy>
  <cp:lastPrinted>2019-07-04T11:13:42Z</cp:lastPrinted>
  <dcterms:created xsi:type="dcterms:W3CDTF">2018-01-01T13:28:37Z</dcterms:created>
  <dcterms:modified xsi:type="dcterms:W3CDTF">2020-04-27T12:15:09Z</dcterms:modified>
</cp:coreProperties>
</file>