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bsk-depo\sym\PROJELER\1071 (UPAG)\MELIHA\01. YARDIMCI BELGELER\YMM ÇALIŞMA\YMM Olur Süreci\TTS YE EKLENMESİ GEREKEN FORMATLAR\Excel Revize\"/>
    </mc:Choice>
  </mc:AlternateContent>
  <bookViews>
    <workbookView xWindow="0" yWindow="0" windowWidth="28800" windowHeight="11460" tabRatio="942"/>
  </bookViews>
  <sheets>
    <sheet name="Proje ve Personel Bilgileri" sheetId="1" r:id="rId1"/>
    <sheet name="G011A (1.AY)" sheetId="4" r:id="rId2"/>
    <sheet name="G011A (2.AY)" sheetId="5" r:id="rId3"/>
    <sheet name="G011A (3.AY)" sheetId="7" r:id="rId4"/>
    <sheet name="G011A (4.AY)" sheetId="8" r:id="rId5"/>
    <sheet name="G011A (5.AY)" sheetId="9" r:id="rId6"/>
    <sheet name="G011A (6.AY)" sheetId="10" r:id="rId7"/>
    <sheet name="G011A (7.AY)" sheetId="34" r:id="rId8"/>
    <sheet name="G011A (8.AY)" sheetId="35" r:id="rId9"/>
    <sheet name="G011A (9.AY)" sheetId="36" r:id="rId10"/>
    <sheet name="G011A (10.AY)" sheetId="37" r:id="rId11"/>
    <sheet name="G011A (11.AY)" sheetId="38" r:id="rId12"/>
    <sheet name="G011A (12.AY)" sheetId="39" r:id="rId13"/>
    <sheet name="G011A (13.AY)" sheetId="40" r:id="rId14"/>
    <sheet name="G011A (14.AY)" sheetId="41" r:id="rId15"/>
    <sheet name="G011A (15.AY)" sheetId="42" r:id="rId16"/>
    <sheet name="G011B" sheetId="11" r:id="rId17"/>
    <sheet name="G011C" sheetId="12" r:id="rId18"/>
    <sheet name="G011" sheetId="43" r:id="rId19"/>
    <sheet name="G020" sheetId="24" r:id="rId20"/>
  </sheets>
  <externalReferences>
    <externalReference r:id="rId21"/>
  </externalReferences>
  <definedNames>
    <definedName name="_xlnm._FilterDatabase" localSheetId="0" hidden="1">'Proje ve Personel Bilgileri'!$L$17:$M$24</definedName>
    <definedName name="AsgariUcret">'Proje ve Personel Bilgileri'!$I$18:$J$27</definedName>
    <definedName name="AUcret">'Proje ve Personel Bilgileri'!$D$12</definedName>
    <definedName name="AyTablo">'Proje ve Personel Bilgileri'!$I$32:$J$55</definedName>
    <definedName name="BasvuruTarihi">'Proje ve Personel Bilgileri'!$D$4</definedName>
    <definedName name="DestekOrani">'Proje ve Personel Bilgileri'!$D$14</definedName>
    <definedName name="DönBasAy">'Proje ve Personel Bilgileri'!$I$31</definedName>
    <definedName name="G011CTablo">G011C!$B$9:$O$1024</definedName>
    <definedName name="imzatarihi">'Proje ve Personel Bilgileri'!$D$13</definedName>
    <definedName name="kurulusyetkilisi">'Proje ve Personel Bilgileri'!$D$15</definedName>
    <definedName name="PerOransalMaliyet">'G011'!$AM$60</definedName>
    <definedName name="Personel">'Proje ve Personel Bilgileri'!$O$22</definedName>
    <definedName name="PersonelTablo">'Proje ve Personel Bilgileri'!$C$19:$F$38</definedName>
    <definedName name="PKodu">'Proje ve Personel Bilgileri'!$O$18</definedName>
    <definedName name="ProjeAdi">'Proje ve Personel Bilgileri'!$D$3</definedName>
    <definedName name="ProjeNo">'Proje ve Personel Bilgileri'!$D$2</definedName>
    <definedName name="RaporDönemi">'Proje ve Personel Bilgileri'!$I$61:$I$68</definedName>
    <definedName name="Seyahat">'[1]Proje ve Personel Bilgileri'!$N$38:$N$39</definedName>
    <definedName name="SGKTAVAN">'Proje ve Personel Bilgileri'!$L$18:$M$27</definedName>
    <definedName name="_xlnm.Print_Area" localSheetId="1">'G011A (1.AY)'!$A$1:$L$64</definedName>
    <definedName name="_xlnm.Print_Area" localSheetId="10">'G011A (10.AY)'!$A$1:$L$65</definedName>
    <definedName name="_xlnm.Print_Area" localSheetId="11">'G011A (11.AY)'!$A$1:$L$64</definedName>
    <definedName name="_xlnm.Print_Area" localSheetId="12">'G011A (12.AY)'!$A$1:$L$64</definedName>
    <definedName name="_xlnm.Print_Area" localSheetId="13">'G011A (13.AY)'!$A$1:$L$64</definedName>
    <definedName name="_xlnm.Print_Area" localSheetId="14">'G011A (14.AY)'!$A$1:$L$64</definedName>
    <definedName name="_xlnm.Print_Area" localSheetId="15">'G011A (15.AY)'!$A$1:$L$64</definedName>
    <definedName name="_xlnm.Print_Area" localSheetId="2">'G011A (2.AY)'!$A$1:$L$64</definedName>
    <definedName name="_xlnm.Print_Area" localSheetId="3">'G011A (3.AY)'!$A$1:$L$64</definedName>
    <definedName name="_xlnm.Print_Area" localSheetId="4">'G011A (4.AY)'!$A$1:$L$64</definedName>
    <definedName name="_xlnm.Print_Area" localSheetId="5">'G011A (5.AY)'!$A$1:$L$64</definedName>
    <definedName name="_xlnm.Print_Area" localSheetId="6">'G011A (6.AY)'!$A$1:$L$64</definedName>
    <definedName name="_xlnm.Print_Area" localSheetId="7">'G011A (7.AY)'!$A$1:$L$64</definedName>
    <definedName name="_xlnm.Print_Area" localSheetId="8">'G011A (8.AY)'!$A$1:$L$64</definedName>
    <definedName name="_xlnm.Print_Area" localSheetId="9">'G011A (9.AY)'!$A$1:$L$64</definedName>
    <definedName name="_xlnm.Print_Area" localSheetId="16">G011B!$A$1:$AJ$64</definedName>
    <definedName name="_xlnm.Print_Area" localSheetId="17">G011C!$A$1:$O$68</definedName>
    <definedName name="_xlnm.Print_Area" localSheetId="19">'G020'!$A$1:$H$13</definedName>
    <definedName name="_xlnm.Print_Area" localSheetId="0">'Proje ve Personel Bilgileri'!$B$1:$L$58</definedName>
    <definedName name="Yıl">'Proje ve Personel Bilgileri'!$J$31</definedName>
    <definedName name="YilDonem">'Proje ve Personel Bilgileri'!$D$11</definedName>
    <definedName name="YilDönemTablo">'Proje ve Personel Bilgileri'!$I$32:$L$55</definedName>
    <definedName name="Yillar">'Proje ve Personel Bilgileri'!$I$7:$I$11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E8" i="43"/>
  <c r="M40" i="43"/>
  <c r="M41" i="43"/>
  <c r="M42" i="43"/>
  <c r="M43" i="43"/>
  <c r="M44" i="43"/>
  <c r="M45" i="43"/>
  <c r="M46" i="43"/>
  <c r="M47" i="43"/>
  <c r="M48" i="43"/>
  <c r="M49" i="43"/>
  <c r="M50" i="43"/>
  <c r="M51" i="43"/>
  <c r="M52" i="43"/>
  <c r="M53" i="43"/>
  <c r="M54" i="43"/>
  <c r="M55" i="43"/>
  <c r="M56" i="43"/>
  <c r="M57" i="43"/>
  <c r="M58" i="43"/>
  <c r="M59" i="43"/>
  <c r="C44" i="12"/>
  <c r="C45" i="12"/>
  <c r="C46" i="12"/>
  <c r="C47" i="12"/>
  <c r="C48" i="12"/>
  <c r="C49" i="12"/>
  <c r="C50" i="12"/>
  <c r="C51" i="12"/>
  <c r="C52" i="12"/>
  <c r="C53" i="12"/>
  <c r="C54" i="12"/>
  <c r="C55" i="12"/>
  <c r="C56" i="12"/>
  <c r="C57" i="12"/>
  <c r="C58" i="12"/>
  <c r="C59" i="12"/>
  <c r="C60" i="12"/>
  <c r="C61" i="12"/>
  <c r="C62" i="12"/>
  <c r="C43" i="12"/>
  <c r="AE8" i="11"/>
  <c r="E9" i="43"/>
  <c r="E40" i="43"/>
  <c r="G8" i="43"/>
  <c r="AL41" i="43"/>
  <c r="AL42" i="43"/>
  <c r="AL43" i="43"/>
  <c r="AL44" i="43"/>
  <c r="AL45" i="43"/>
  <c r="AL46" i="43"/>
  <c r="AL47" i="43"/>
  <c r="AL48" i="43"/>
  <c r="AL49" i="43"/>
  <c r="AL50" i="43"/>
  <c r="AL51" i="43"/>
  <c r="AL52" i="43"/>
  <c r="AL53" i="43"/>
  <c r="AL54" i="43"/>
  <c r="AL55" i="43"/>
  <c r="AL56" i="43"/>
  <c r="AL57" i="43"/>
  <c r="AL58" i="43"/>
  <c r="AL59" i="43"/>
  <c r="AL40" i="43"/>
  <c r="AL9" i="43"/>
  <c r="AL10" i="43"/>
  <c r="AL11" i="43"/>
  <c r="AL12" i="43"/>
  <c r="AL13" i="43"/>
  <c r="AL14" i="43"/>
  <c r="AL15" i="43"/>
  <c r="AL16" i="43"/>
  <c r="AL17" i="43"/>
  <c r="AL18" i="43"/>
  <c r="AL19" i="43"/>
  <c r="AL20" i="43"/>
  <c r="AL21" i="43"/>
  <c r="AL22" i="43"/>
  <c r="AL23" i="43"/>
  <c r="AL24" i="43"/>
  <c r="AL25" i="43"/>
  <c r="AL26" i="43"/>
  <c r="AL27" i="43"/>
  <c r="AL8" i="43"/>
  <c r="AL60" i="43" s="1"/>
  <c r="AI41" i="43"/>
  <c r="AI42" i="43"/>
  <c r="AI43" i="43"/>
  <c r="AI44" i="43"/>
  <c r="AI45" i="43"/>
  <c r="AI46" i="43"/>
  <c r="AI47" i="43"/>
  <c r="AI48" i="43"/>
  <c r="AI49" i="43"/>
  <c r="AI50" i="43"/>
  <c r="AI51" i="43"/>
  <c r="AI52" i="43"/>
  <c r="AI53" i="43"/>
  <c r="AI54" i="43"/>
  <c r="AI55" i="43"/>
  <c r="AI56" i="43"/>
  <c r="AI57" i="43"/>
  <c r="AI58" i="43"/>
  <c r="AI59" i="43"/>
  <c r="AI40" i="43"/>
  <c r="AI9" i="43"/>
  <c r="AI10" i="43"/>
  <c r="AI11" i="43"/>
  <c r="AI12" i="43"/>
  <c r="AI13" i="43"/>
  <c r="AI14" i="43"/>
  <c r="AI15" i="43"/>
  <c r="AI16" i="43"/>
  <c r="AI17" i="43"/>
  <c r="AI18" i="43"/>
  <c r="AI19" i="43"/>
  <c r="AI20" i="43"/>
  <c r="AI21" i="43"/>
  <c r="AI22" i="43"/>
  <c r="AI23" i="43"/>
  <c r="AI24" i="43"/>
  <c r="AI25" i="43"/>
  <c r="AI26" i="43"/>
  <c r="AI27" i="43"/>
  <c r="AG59" i="43"/>
  <c r="AE59" i="43"/>
  <c r="AC59" i="43"/>
  <c r="AA59" i="43"/>
  <c r="Y59" i="43"/>
  <c r="W59" i="43"/>
  <c r="U59" i="43"/>
  <c r="S59" i="43"/>
  <c r="Q59" i="43"/>
  <c r="O59" i="43"/>
  <c r="K59" i="43"/>
  <c r="I59" i="43"/>
  <c r="G59" i="43"/>
  <c r="E59" i="43"/>
  <c r="AG58" i="43"/>
  <c r="AE58" i="43"/>
  <c r="AC58" i="43"/>
  <c r="AA58" i="43"/>
  <c r="Y58" i="43"/>
  <c r="W58" i="43"/>
  <c r="U58" i="43"/>
  <c r="S58" i="43"/>
  <c r="Q58" i="43"/>
  <c r="O58" i="43"/>
  <c r="K58" i="43"/>
  <c r="I58" i="43"/>
  <c r="G58" i="43"/>
  <c r="E58" i="43"/>
  <c r="AG57" i="43"/>
  <c r="AE57" i="43"/>
  <c r="AC57" i="43"/>
  <c r="AA57" i="43"/>
  <c r="Y57" i="43"/>
  <c r="W57" i="43"/>
  <c r="U57" i="43"/>
  <c r="S57" i="43"/>
  <c r="Q57" i="43"/>
  <c r="O57" i="43"/>
  <c r="K57" i="43"/>
  <c r="I57" i="43"/>
  <c r="G57" i="43"/>
  <c r="E57" i="43"/>
  <c r="AG56" i="43"/>
  <c r="AE56" i="43"/>
  <c r="AC56" i="43"/>
  <c r="AA56" i="43"/>
  <c r="Y56" i="43"/>
  <c r="W56" i="43"/>
  <c r="U56" i="43"/>
  <c r="S56" i="43"/>
  <c r="Q56" i="43"/>
  <c r="O56" i="43"/>
  <c r="K56" i="43"/>
  <c r="I56" i="43"/>
  <c r="G56" i="43"/>
  <c r="E56" i="43"/>
  <c r="AG55" i="43"/>
  <c r="AE55" i="43"/>
  <c r="AC55" i="43"/>
  <c r="AA55" i="43"/>
  <c r="Y55" i="43"/>
  <c r="W55" i="43"/>
  <c r="U55" i="43"/>
  <c r="S55" i="43"/>
  <c r="Q55" i="43"/>
  <c r="O55" i="43"/>
  <c r="K55" i="43"/>
  <c r="I55" i="43"/>
  <c r="G55" i="43"/>
  <c r="E55" i="43"/>
  <c r="AG54" i="43"/>
  <c r="AE54" i="43"/>
  <c r="AC54" i="43"/>
  <c r="AA54" i="43"/>
  <c r="Y54" i="43"/>
  <c r="W54" i="43"/>
  <c r="U54" i="43"/>
  <c r="S54" i="43"/>
  <c r="Q54" i="43"/>
  <c r="O54" i="43"/>
  <c r="K54" i="43"/>
  <c r="I54" i="43"/>
  <c r="G54" i="43"/>
  <c r="E54" i="43"/>
  <c r="AG53" i="43"/>
  <c r="AE53" i="43"/>
  <c r="AC53" i="43"/>
  <c r="AA53" i="43"/>
  <c r="Y53" i="43"/>
  <c r="W53" i="43"/>
  <c r="U53" i="43"/>
  <c r="S53" i="43"/>
  <c r="Q53" i="43"/>
  <c r="O53" i="43"/>
  <c r="K53" i="43"/>
  <c r="I53" i="43"/>
  <c r="G53" i="43"/>
  <c r="E53" i="43"/>
  <c r="AG52" i="43"/>
  <c r="AE52" i="43"/>
  <c r="AC52" i="43"/>
  <c r="AA52" i="43"/>
  <c r="Y52" i="43"/>
  <c r="W52" i="43"/>
  <c r="U52" i="43"/>
  <c r="S52" i="43"/>
  <c r="Q52" i="43"/>
  <c r="O52" i="43"/>
  <c r="K52" i="43"/>
  <c r="I52" i="43"/>
  <c r="G52" i="43"/>
  <c r="E52" i="43"/>
  <c r="AG51" i="43"/>
  <c r="AE51" i="43"/>
  <c r="AC51" i="43"/>
  <c r="AA51" i="43"/>
  <c r="Y51" i="43"/>
  <c r="W51" i="43"/>
  <c r="U51" i="43"/>
  <c r="S51" i="43"/>
  <c r="Q51" i="43"/>
  <c r="O51" i="43"/>
  <c r="K51" i="43"/>
  <c r="I51" i="43"/>
  <c r="G51" i="43"/>
  <c r="E51" i="43"/>
  <c r="AG50" i="43"/>
  <c r="AE50" i="43"/>
  <c r="AC50" i="43"/>
  <c r="AA50" i="43"/>
  <c r="Y50" i="43"/>
  <c r="W50" i="43"/>
  <c r="U50" i="43"/>
  <c r="S50" i="43"/>
  <c r="Q50" i="43"/>
  <c r="O50" i="43"/>
  <c r="K50" i="43"/>
  <c r="I50" i="43"/>
  <c r="G50" i="43"/>
  <c r="E50" i="43"/>
  <c r="AG49" i="43"/>
  <c r="AE49" i="43"/>
  <c r="AC49" i="43"/>
  <c r="AA49" i="43"/>
  <c r="Y49" i="43"/>
  <c r="W49" i="43"/>
  <c r="U49" i="43"/>
  <c r="S49" i="43"/>
  <c r="Q49" i="43"/>
  <c r="O49" i="43"/>
  <c r="K49" i="43"/>
  <c r="I49" i="43"/>
  <c r="G49" i="43"/>
  <c r="E49" i="43"/>
  <c r="AG48" i="43"/>
  <c r="AE48" i="43"/>
  <c r="AC48" i="43"/>
  <c r="AA48" i="43"/>
  <c r="Y48" i="43"/>
  <c r="W48" i="43"/>
  <c r="U48" i="43"/>
  <c r="S48" i="43"/>
  <c r="Q48" i="43"/>
  <c r="O48" i="43"/>
  <c r="K48" i="43"/>
  <c r="I48" i="43"/>
  <c r="G48" i="43"/>
  <c r="E48" i="43"/>
  <c r="AG47" i="43"/>
  <c r="AE47" i="43"/>
  <c r="AC47" i="43"/>
  <c r="AA47" i="43"/>
  <c r="Y47" i="43"/>
  <c r="W47" i="43"/>
  <c r="U47" i="43"/>
  <c r="S47" i="43"/>
  <c r="Q47" i="43"/>
  <c r="O47" i="43"/>
  <c r="K47" i="43"/>
  <c r="I47" i="43"/>
  <c r="G47" i="43"/>
  <c r="E47" i="43"/>
  <c r="AG46" i="43"/>
  <c r="AE46" i="43"/>
  <c r="AC46" i="43"/>
  <c r="AA46" i="43"/>
  <c r="Y46" i="43"/>
  <c r="W46" i="43"/>
  <c r="U46" i="43"/>
  <c r="S46" i="43"/>
  <c r="Q46" i="43"/>
  <c r="O46" i="43"/>
  <c r="K46" i="43"/>
  <c r="I46" i="43"/>
  <c r="G46" i="43"/>
  <c r="E46" i="43"/>
  <c r="AG45" i="43"/>
  <c r="AE45" i="43"/>
  <c r="AC45" i="43"/>
  <c r="AA45" i="43"/>
  <c r="Y45" i="43"/>
  <c r="W45" i="43"/>
  <c r="U45" i="43"/>
  <c r="S45" i="43"/>
  <c r="Q45" i="43"/>
  <c r="O45" i="43"/>
  <c r="K45" i="43"/>
  <c r="I45" i="43"/>
  <c r="G45" i="43"/>
  <c r="E45" i="43"/>
  <c r="AG44" i="43"/>
  <c r="AE44" i="43"/>
  <c r="AC44" i="43"/>
  <c r="AA44" i="43"/>
  <c r="Y44" i="43"/>
  <c r="W44" i="43"/>
  <c r="U44" i="43"/>
  <c r="S44" i="43"/>
  <c r="Q44" i="43"/>
  <c r="O44" i="43"/>
  <c r="K44" i="43"/>
  <c r="I44" i="43"/>
  <c r="G44" i="43"/>
  <c r="E44" i="43"/>
  <c r="AG43" i="43"/>
  <c r="AE43" i="43"/>
  <c r="AC43" i="43"/>
  <c r="AA43" i="43"/>
  <c r="Y43" i="43"/>
  <c r="W43" i="43"/>
  <c r="U43" i="43"/>
  <c r="S43" i="43"/>
  <c r="Q43" i="43"/>
  <c r="O43" i="43"/>
  <c r="K43" i="43"/>
  <c r="I43" i="43"/>
  <c r="G43" i="43"/>
  <c r="E43" i="43"/>
  <c r="AG42" i="43"/>
  <c r="AE42" i="43"/>
  <c r="AC42" i="43"/>
  <c r="AA42" i="43"/>
  <c r="Y42" i="43"/>
  <c r="W42" i="43"/>
  <c r="U42" i="43"/>
  <c r="S42" i="43"/>
  <c r="Q42" i="43"/>
  <c r="O42" i="43"/>
  <c r="K42" i="43"/>
  <c r="I42" i="43"/>
  <c r="G42" i="43"/>
  <c r="E42" i="43"/>
  <c r="AG41" i="43"/>
  <c r="AE41" i="43"/>
  <c r="AC41" i="43"/>
  <c r="AA41" i="43"/>
  <c r="Y41" i="43"/>
  <c r="W41" i="43"/>
  <c r="U41" i="43"/>
  <c r="S41" i="43"/>
  <c r="Q41" i="43"/>
  <c r="O41" i="43"/>
  <c r="K41" i="43"/>
  <c r="I41" i="43"/>
  <c r="G41" i="43"/>
  <c r="E41" i="43"/>
  <c r="AG40" i="43"/>
  <c r="AE40" i="43"/>
  <c r="AC40" i="43"/>
  <c r="AA40" i="43"/>
  <c r="Y40" i="43"/>
  <c r="W40" i="43"/>
  <c r="U40" i="43"/>
  <c r="S40" i="43"/>
  <c r="Q40" i="43"/>
  <c r="O40" i="43"/>
  <c r="K40" i="43"/>
  <c r="I40" i="43"/>
  <c r="G40" i="43"/>
  <c r="G9" i="43"/>
  <c r="I9" i="43"/>
  <c r="K9" i="43"/>
  <c r="M9" i="43"/>
  <c r="O9" i="43"/>
  <c r="Q9" i="43"/>
  <c r="S9" i="43"/>
  <c r="U9" i="43"/>
  <c r="W9" i="43"/>
  <c r="Y9" i="43"/>
  <c r="AA9" i="43"/>
  <c r="AC9" i="43"/>
  <c r="AE9" i="43"/>
  <c r="AG9" i="43"/>
  <c r="E10" i="43"/>
  <c r="G10" i="43"/>
  <c r="I10" i="43"/>
  <c r="K10" i="43"/>
  <c r="M10" i="43"/>
  <c r="O10" i="43"/>
  <c r="Q10" i="43"/>
  <c r="S10" i="43"/>
  <c r="U10" i="43"/>
  <c r="W10" i="43"/>
  <c r="Y10" i="43"/>
  <c r="AA10" i="43"/>
  <c r="AC10" i="43"/>
  <c r="AE10" i="43"/>
  <c r="AG10" i="43"/>
  <c r="E11" i="43"/>
  <c r="G11" i="43"/>
  <c r="I11" i="43"/>
  <c r="K11" i="43"/>
  <c r="M11" i="43"/>
  <c r="O11" i="43"/>
  <c r="Q11" i="43"/>
  <c r="S11" i="43"/>
  <c r="U11" i="43"/>
  <c r="W11" i="43"/>
  <c r="Y11" i="43"/>
  <c r="AA11" i="43"/>
  <c r="AC11" i="43"/>
  <c r="AE11" i="43"/>
  <c r="AG11" i="43"/>
  <c r="E12" i="43"/>
  <c r="G12" i="43"/>
  <c r="I12" i="43"/>
  <c r="K12" i="43"/>
  <c r="M12" i="43"/>
  <c r="O12" i="43"/>
  <c r="Q12" i="43"/>
  <c r="S12" i="43"/>
  <c r="U12" i="43"/>
  <c r="W12" i="43"/>
  <c r="Y12" i="43"/>
  <c r="AA12" i="43"/>
  <c r="AC12" i="43"/>
  <c r="AE12" i="43"/>
  <c r="AG12" i="43"/>
  <c r="E13" i="43"/>
  <c r="G13" i="43"/>
  <c r="I13" i="43"/>
  <c r="K13" i="43"/>
  <c r="M13" i="43"/>
  <c r="O13" i="43"/>
  <c r="Q13" i="43"/>
  <c r="S13" i="43"/>
  <c r="U13" i="43"/>
  <c r="W13" i="43"/>
  <c r="Y13" i="43"/>
  <c r="AA13" i="43"/>
  <c r="AC13" i="43"/>
  <c r="AE13" i="43"/>
  <c r="AG13" i="43"/>
  <c r="E14" i="43"/>
  <c r="G14" i="43"/>
  <c r="I14" i="43"/>
  <c r="K14" i="43"/>
  <c r="M14" i="43"/>
  <c r="O14" i="43"/>
  <c r="Q14" i="43"/>
  <c r="S14" i="43"/>
  <c r="U14" i="43"/>
  <c r="W14" i="43"/>
  <c r="Y14" i="43"/>
  <c r="AA14" i="43"/>
  <c r="AC14" i="43"/>
  <c r="AE14" i="43"/>
  <c r="AG14" i="43"/>
  <c r="E15" i="43"/>
  <c r="G15" i="43"/>
  <c r="I15" i="43"/>
  <c r="K15" i="43"/>
  <c r="M15" i="43"/>
  <c r="O15" i="43"/>
  <c r="Q15" i="43"/>
  <c r="S15" i="43"/>
  <c r="U15" i="43"/>
  <c r="W15" i="43"/>
  <c r="Y15" i="43"/>
  <c r="AA15" i="43"/>
  <c r="AC15" i="43"/>
  <c r="AE15" i="43"/>
  <c r="AG15" i="43"/>
  <c r="E16" i="43"/>
  <c r="G16" i="43"/>
  <c r="I16" i="43"/>
  <c r="K16" i="43"/>
  <c r="M16" i="43"/>
  <c r="O16" i="43"/>
  <c r="Q16" i="43"/>
  <c r="S16" i="43"/>
  <c r="U16" i="43"/>
  <c r="W16" i="43"/>
  <c r="Y16" i="43"/>
  <c r="AA16" i="43"/>
  <c r="AC16" i="43"/>
  <c r="AE16" i="43"/>
  <c r="AG16" i="43"/>
  <c r="E17" i="43"/>
  <c r="G17" i="43"/>
  <c r="I17" i="43"/>
  <c r="K17" i="43"/>
  <c r="M17" i="43"/>
  <c r="O17" i="43"/>
  <c r="Q17" i="43"/>
  <c r="S17" i="43"/>
  <c r="U17" i="43"/>
  <c r="W17" i="43"/>
  <c r="Y17" i="43"/>
  <c r="AA17" i="43"/>
  <c r="AC17" i="43"/>
  <c r="AE17" i="43"/>
  <c r="AG17" i="43"/>
  <c r="E18" i="43"/>
  <c r="G18" i="43"/>
  <c r="I18" i="43"/>
  <c r="K18" i="43"/>
  <c r="M18" i="43"/>
  <c r="O18" i="43"/>
  <c r="Q18" i="43"/>
  <c r="S18" i="43"/>
  <c r="U18" i="43"/>
  <c r="W18" i="43"/>
  <c r="Y18" i="43"/>
  <c r="AA18" i="43"/>
  <c r="AC18" i="43"/>
  <c r="AE18" i="43"/>
  <c r="AG18" i="43"/>
  <c r="E19" i="43"/>
  <c r="G19" i="43"/>
  <c r="I19" i="43"/>
  <c r="K19" i="43"/>
  <c r="M19" i="43"/>
  <c r="O19" i="43"/>
  <c r="Q19" i="43"/>
  <c r="S19" i="43"/>
  <c r="U19" i="43"/>
  <c r="W19" i="43"/>
  <c r="Y19" i="43"/>
  <c r="AA19" i="43"/>
  <c r="AC19" i="43"/>
  <c r="AE19" i="43"/>
  <c r="AG19" i="43"/>
  <c r="E20" i="43"/>
  <c r="G20" i="43"/>
  <c r="I20" i="43"/>
  <c r="K20" i="43"/>
  <c r="M20" i="43"/>
  <c r="O20" i="43"/>
  <c r="Q20" i="43"/>
  <c r="S20" i="43"/>
  <c r="U20" i="43"/>
  <c r="W20" i="43"/>
  <c r="Y20" i="43"/>
  <c r="AA20" i="43"/>
  <c r="AC20" i="43"/>
  <c r="AE20" i="43"/>
  <c r="AG20" i="43"/>
  <c r="E21" i="43"/>
  <c r="G21" i="43"/>
  <c r="I21" i="43"/>
  <c r="K21" i="43"/>
  <c r="M21" i="43"/>
  <c r="O21" i="43"/>
  <c r="Q21" i="43"/>
  <c r="S21" i="43"/>
  <c r="U21" i="43"/>
  <c r="W21" i="43"/>
  <c r="Y21" i="43"/>
  <c r="AA21" i="43"/>
  <c r="AC21" i="43"/>
  <c r="AE21" i="43"/>
  <c r="AG21" i="43"/>
  <c r="E22" i="43"/>
  <c r="G22" i="43"/>
  <c r="I22" i="43"/>
  <c r="K22" i="43"/>
  <c r="M22" i="43"/>
  <c r="O22" i="43"/>
  <c r="Q22" i="43"/>
  <c r="S22" i="43"/>
  <c r="U22" i="43"/>
  <c r="W22" i="43"/>
  <c r="Y22" i="43"/>
  <c r="AA22" i="43"/>
  <c r="AC22" i="43"/>
  <c r="AE22" i="43"/>
  <c r="AG22" i="43"/>
  <c r="E23" i="43"/>
  <c r="G23" i="43"/>
  <c r="I23" i="43"/>
  <c r="K23" i="43"/>
  <c r="M23" i="43"/>
  <c r="O23" i="43"/>
  <c r="Q23" i="43"/>
  <c r="S23" i="43"/>
  <c r="U23" i="43"/>
  <c r="W23" i="43"/>
  <c r="Y23" i="43"/>
  <c r="AA23" i="43"/>
  <c r="AC23" i="43"/>
  <c r="AE23" i="43"/>
  <c r="AG23" i="43"/>
  <c r="E24" i="43"/>
  <c r="G24" i="43"/>
  <c r="I24" i="43"/>
  <c r="K24" i="43"/>
  <c r="M24" i="43"/>
  <c r="O24" i="43"/>
  <c r="Q24" i="43"/>
  <c r="S24" i="43"/>
  <c r="U24" i="43"/>
  <c r="W24" i="43"/>
  <c r="Y24" i="43"/>
  <c r="AA24" i="43"/>
  <c r="AC24" i="43"/>
  <c r="AE24" i="43"/>
  <c r="AG24" i="43"/>
  <c r="E25" i="43"/>
  <c r="G25" i="43"/>
  <c r="I25" i="43"/>
  <c r="K25" i="43"/>
  <c r="M25" i="43"/>
  <c r="O25" i="43"/>
  <c r="Q25" i="43"/>
  <c r="S25" i="43"/>
  <c r="U25" i="43"/>
  <c r="W25" i="43"/>
  <c r="Y25" i="43"/>
  <c r="AA25" i="43"/>
  <c r="AC25" i="43"/>
  <c r="AE25" i="43"/>
  <c r="AG25" i="43"/>
  <c r="E26" i="43"/>
  <c r="G26" i="43"/>
  <c r="I26" i="43"/>
  <c r="K26" i="43"/>
  <c r="M26" i="43"/>
  <c r="O26" i="43"/>
  <c r="Q26" i="43"/>
  <c r="S26" i="43"/>
  <c r="U26" i="43"/>
  <c r="W26" i="43"/>
  <c r="Y26" i="43"/>
  <c r="AA26" i="43"/>
  <c r="AC26" i="43"/>
  <c r="AE26" i="43"/>
  <c r="AG26" i="43"/>
  <c r="E27" i="43"/>
  <c r="G27" i="43"/>
  <c r="I27" i="43"/>
  <c r="K27" i="43"/>
  <c r="M27" i="43"/>
  <c r="O27" i="43"/>
  <c r="Q27" i="43"/>
  <c r="S27" i="43"/>
  <c r="U27" i="43"/>
  <c r="W27" i="43"/>
  <c r="Y27" i="43"/>
  <c r="AA27" i="43"/>
  <c r="AC27" i="43"/>
  <c r="AE27" i="43"/>
  <c r="AG27" i="43"/>
  <c r="Y8" i="43"/>
  <c r="AG8" i="43"/>
  <c r="AE8" i="43"/>
  <c r="AC8" i="43"/>
  <c r="AA8" i="43"/>
  <c r="W8" i="43"/>
  <c r="U8" i="43"/>
  <c r="S8" i="43"/>
  <c r="Q8" i="43"/>
  <c r="O8" i="43"/>
  <c r="M8" i="43"/>
  <c r="K8" i="43"/>
  <c r="I8" i="43"/>
  <c r="AL28" i="43" l="1"/>
  <c r="AI8" i="43"/>
  <c r="B41" i="43"/>
  <c r="C41" i="43"/>
  <c r="D41" i="43"/>
  <c r="B42" i="43"/>
  <c r="C42" i="43"/>
  <c r="D42" i="43"/>
  <c r="B43" i="43"/>
  <c r="C43" i="43"/>
  <c r="D43" i="43"/>
  <c r="B44" i="43"/>
  <c r="C44" i="43"/>
  <c r="D44" i="43"/>
  <c r="B45" i="43"/>
  <c r="C45" i="43"/>
  <c r="D45" i="43"/>
  <c r="B46" i="43"/>
  <c r="C46" i="43"/>
  <c r="D46" i="43"/>
  <c r="B47" i="43"/>
  <c r="C47" i="43"/>
  <c r="D47" i="43"/>
  <c r="B48" i="43"/>
  <c r="C48" i="43"/>
  <c r="D48" i="43"/>
  <c r="B49" i="43"/>
  <c r="C49" i="43"/>
  <c r="D49" i="43"/>
  <c r="B50" i="43"/>
  <c r="C50" i="43"/>
  <c r="D50" i="43"/>
  <c r="B51" i="43"/>
  <c r="C51" i="43"/>
  <c r="D51" i="43"/>
  <c r="B52" i="43"/>
  <c r="C52" i="43"/>
  <c r="D52" i="43"/>
  <c r="B53" i="43"/>
  <c r="C53" i="43"/>
  <c r="D53" i="43"/>
  <c r="B54" i="43"/>
  <c r="C54" i="43"/>
  <c r="D54" i="43"/>
  <c r="B55" i="43"/>
  <c r="C55" i="43"/>
  <c r="D55" i="43"/>
  <c r="B56" i="43"/>
  <c r="C56" i="43"/>
  <c r="D56" i="43"/>
  <c r="B57" i="43"/>
  <c r="C57" i="43"/>
  <c r="D57" i="43"/>
  <c r="B58" i="43"/>
  <c r="C58" i="43"/>
  <c r="D58" i="43"/>
  <c r="B59" i="43"/>
  <c r="C59" i="43"/>
  <c r="D59" i="43"/>
  <c r="D40" i="43"/>
  <c r="C40" i="43"/>
  <c r="B40" i="43"/>
  <c r="D63" i="43"/>
  <c r="C37" i="43"/>
  <c r="C36" i="43"/>
  <c r="A34" i="43"/>
  <c r="A2" i="43"/>
  <c r="D9" i="43"/>
  <c r="D10" i="43"/>
  <c r="D11" i="43"/>
  <c r="D12" i="43"/>
  <c r="D13" i="43"/>
  <c r="D14" i="43"/>
  <c r="D15" i="43"/>
  <c r="D16" i="43"/>
  <c r="D17" i="43"/>
  <c r="D18" i="43"/>
  <c r="D19" i="43"/>
  <c r="D20" i="43"/>
  <c r="D21" i="43"/>
  <c r="D22" i="43"/>
  <c r="D23" i="43"/>
  <c r="D24" i="43"/>
  <c r="D25" i="43"/>
  <c r="D26" i="43"/>
  <c r="D27" i="43"/>
  <c r="D8" i="43"/>
  <c r="B9" i="43"/>
  <c r="C9" i="43"/>
  <c r="B10" i="43"/>
  <c r="C10" i="43"/>
  <c r="B11" i="43"/>
  <c r="C11" i="43"/>
  <c r="B12" i="43"/>
  <c r="C12" i="43"/>
  <c r="B13" i="43"/>
  <c r="C13" i="43"/>
  <c r="B14" i="43"/>
  <c r="C14" i="43"/>
  <c r="B15" i="43"/>
  <c r="C15" i="43"/>
  <c r="B16" i="43"/>
  <c r="C16" i="43"/>
  <c r="B17" i="43"/>
  <c r="C17" i="43"/>
  <c r="B18" i="43"/>
  <c r="C18" i="43"/>
  <c r="B19" i="43"/>
  <c r="C19" i="43"/>
  <c r="B20" i="43"/>
  <c r="C20" i="43"/>
  <c r="B21" i="43"/>
  <c r="C21" i="43"/>
  <c r="B22" i="43"/>
  <c r="C22" i="43"/>
  <c r="B23" i="43"/>
  <c r="C23" i="43"/>
  <c r="B24" i="43"/>
  <c r="C24" i="43"/>
  <c r="B25" i="43"/>
  <c r="C25" i="43"/>
  <c r="B26" i="43"/>
  <c r="C26" i="43"/>
  <c r="B27" i="43"/>
  <c r="C27" i="43"/>
  <c r="C8" i="43"/>
  <c r="B8" i="43"/>
  <c r="A36" i="12"/>
  <c r="A2" i="12"/>
  <c r="A34" i="11"/>
  <c r="A2" i="11"/>
  <c r="D31" i="43"/>
  <c r="C5" i="43"/>
  <c r="C4" i="43"/>
  <c r="B44" i="12"/>
  <c r="L44" i="12" s="1"/>
  <c r="B45" i="12"/>
  <c r="L45" i="12" s="1"/>
  <c r="B46" i="12"/>
  <c r="L46" i="12" s="1"/>
  <c r="B47" i="12"/>
  <c r="L47" i="12" s="1"/>
  <c r="B48" i="12"/>
  <c r="L48" i="12" s="1"/>
  <c r="B49" i="12"/>
  <c r="L49" i="12" s="1"/>
  <c r="B50" i="12"/>
  <c r="L50" i="12" s="1"/>
  <c r="B51" i="12"/>
  <c r="L51" i="12" s="1"/>
  <c r="B52" i="12"/>
  <c r="L52" i="12" s="1"/>
  <c r="B53" i="12"/>
  <c r="L53" i="12" s="1"/>
  <c r="B54" i="12"/>
  <c r="L54" i="12" s="1"/>
  <c r="B55" i="12"/>
  <c r="L55" i="12" s="1"/>
  <c r="B56" i="12"/>
  <c r="L56" i="12" s="1"/>
  <c r="B57" i="12"/>
  <c r="L57" i="12" s="1"/>
  <c r="B58" i="12"/>
  <c r="L58" i="12" s="1"/>
  <c r="B59" i="12"/>
  <c r="L59" i="12" s="1"/>
  <c r="B60" i="12"/>
  <c r="L60" i="12" s="1"/>
  <c r="B61" i="12"/>
  <c r="L61" i="12" s="1"/>
  <c r="B62" i="12"/>
  <c r="L62" i="12" s="1"/>
  <c r="B43" i="12"/>
  <c r="L43" i="12" s="1"/>
  <c r="F67" i="12"/>
  <c r="J62" i="12"/>
  <c r="J61" i="12"/>
  <c r="J60" i="12"/>
  <c r="J59" i="12"/>
  <c r="J58" i="12"/>
  <c r="J57" i="12"/>
  <c r="J56" i="12"/>
  <c r="J55" i="12"/>
  <c r="J54" i="12"/>
  <c r="J53" i="12"/>
  <c r="J52" i="12"/>
  <c r="J51" i="12"/>
  <c r="J50" i="12"/>
  <c r="J49" i="12"/>
  <c r="J48" i="12"/>
  <c r="J47" i="12"/>
  <c r="J46" i="12"/>
  <c r="J45" i="12"/>
  <c r="J44" i="12"/>
  <c r="J43" i="12"/>
  <c r="C40" i="12"/>
  <c r="C39" i="12"/>
  <c r="C38" i="12"/>
  <c r="AI28" i="43" l="1"/>
  <c r="AI60" i="43" s="1"/>
  <c r="B41" i="11" l="1"/>
  <c r="B42" i="11"/>
  <c r="B43" i="11"/>
  <c r="B44" i="11"/>
  <c r="B45" i="11"/>
  <c r="B46" i="11"/>
  <c r="B47" i="11"/>
  <c r="B48" i="11"/>
  <c r="B49" i="11"/>
  <c r="B50" i="11"/>
  <c r="B51" i="11"/>
  <c r="B52" i="11"/>
  <c r="B53" i="11"/>
  <c r="B54" i="11"/>
  <c r="B55" i="11"/>
  <c r="B56" i="11"/>
  <c r="B57" i="11"/>
  <c r="B58" i="11"/>
  <c r="B59" i="11"/>
  <c r="B40" i="11"/>
  <c r="E63" i="11"/>
  <c r="AX60" i="11"/>
  <c r="AE59" i="11"/>
  <c r="AC59" i="11"/>
  <c r="AA59" i="11"/>
  <c r="Y59" i="11"/>
  <c r="AW59" i="11" s="1"/>
  <c r="W59" i="11"/>
  <c r="AV59" i="11" s="1"/>
  <c r="U59" i="11"/>
  <c r="AU59" i="11" s="1"/>
  <c r="S59" i="11"/>
  <c r="AT59" i="11" s="1"/>
  <c r="Q59" i="11"/>
  <c r="AS59" i="11" s="1"/>
  <c r="O59" i="11"/>
  <c r="AR59" i="11" s="1"/>
  <c r="M59" i="11"/>
  <c r="AQ59" i="11" s="1"/>
  <c r="K59" i="11"/>
  <c r="AP59" i="11" s="1"/>
  <c r="I59" i="11"/>
  <c r="AO59" i="11" s="1"/>
  <c r="G59" i="11"/>
  <c r="AN59" i="11" s="1"/>
  <c r="E59" i="11"/>
  <c r="AM59" i="11" s="1"/>
  <c r="C59" i="11"/>
  <c r="AL59" i="11" s="1"/>
  <c r="AE58" i="11"/>
  <c r="AC58" i="11"/>
  <c r="AA58" i="11"/>
  <c r="Y58" i="11"/>
  <c r="AW58" i="11" s="1"/>
  <c r="W58" i="11"/>
  <c r="AV58" i="11" s="1"/>
  <c r="U58" i="11"/>
  <c r="AU58" i="11" s="1"/>
  <c r="S58" i="11"/>
  <c r="AT58" i="11" s="1"/>
  <c r="Q58" i="11"/>
  <c r="AS58" i="11" s="1"/>
  <c r="O58" i="11"/>
  <c r="AR58" i="11" s="1"/>
  <c r="M58" i="11"/>
  <c r="AQ58" i="11" s="1"/>
  <c r="K58" i="11"/>
  <c r="AP58" i="11" s="1"/>
  <c r="I58" i="11"/>
  <c r="AO58" i="11" s="1"/>
  <c r="G58" i="11"/>
  <c r="AN58" i="11" s="1"/>
  <c r="E58" i="11"/>
  <c r="AM58" i="11" s="1"/>
  <c r="C58" i="11"/>
  <c r="AE57" i="11"/>
  <c r="AC57" i="11"/>
  <c r="AA57" i="11"/>
  <c r="Y57" i="11"/>
  <c r="AW57" i="11" s="1"/>
  <c r="W57" i="11"/>
  <c r="AV57" i="11" s="1"/>
  <c r="U57" i="11"/>
  <c r="AU57" i="11" s="1"/>
  <c r="S57" i="11"/>
  <c r="AT57" i="11" s="1"/>
  <c r="Q57" i="11"/>
  <c r="AS57" i="11" s="1"/>
  <c r="O57" i="11"/>
  <c r="AR57" i="11" s="1"/>
  <c r="M57" i="11"/>
  <c r="AQ57" i="11" s="1"/>
  <c r="K57" i="11"/>
  <c r="AP57" i="11" s="1"/>
  <c r="I57" i="11"/>
  <c r="AO57" i="11" s="1"/>
  <c r="G57" i="11"/>
  <c r="AN57" i="11" s="1"/>
  <c r="E57" i="11"/>
  <c r="AM57" i="11" s="1"/>
  <c r="C57" i="11"/>
  <c r="AL57" i="11" s="1"/>
  <c r="AE56" i="11"/>
  <c r="AC56" i="11"/>
  <c r="AA56" i="11"/>
  <c r="Y56" i="11"/>
  <c r="AW56" i="11" s="1"/>
  <c r="W56" i="11"/>
  <c r="AV56" i="11" s="1"/>
  <c r="U56" i="11"/>
  <c r="AU56" i="11" s="1"/>
  <c r="S56" i="11"/>
  <c r="AT56" i="11" s="1"/>
  <c r="Q56" i="11"/>
  <c r="AS56" i="11" s="1"/>
  <c r="O56" i="11"/>
  <c r="AR56" i="11" s="1"/>
  <c r="M56" i="11"/>
  <c r="AQ56" i="11" s="1"/>
  <c r="K56" i="11"/>
  <c r="AP56" i="11" s="1"/>
  <c r="I56" i="11"/>
  <c r="AO56" i="11" s="1"/>
  <c r="G56" i="11"/>
  <c r="AN56" i="11" s="1"/>
  <c r="E56" i="11"/>
  <c r="AM56" i="11" s="1"/>
  <c r="C56" i="11"/>
  <c r="AL56" i="11" s="1"/>
  <c r="AE55" i="11"/>
  <c r="AC55" i="11"/>
  <c r="AA55" i="11"/>
  <c r="Y55" i="11"/>
  <c r="AW55" i="11" s="1"/>
  <c r="W55" i="11"/>
  <c r="AV55" i="11" s="1"/>
  <c r="U55" i="11"/>
  <c r="AU55" i="11" s="1"/>
  <c r="S55" i="11"/>
  <c r="AT55" i="11" s="1"/>
  <c r="Q55" i="11"/>
  <c r="AS55" i="11" s="1"/>
  <c r="O55" i="11"/>
  <c r="AR55" i="11" s="1"/>
  <c r="M55" i="11"/>
  <c r="AQ55" i="11" s="1"/>
  <c r="K55" i="11"/>
  <c r="AP55" i="11" s="1"/>
  <c r="I55" i="11"/>
  <c r="AO55" i="11" s="1"/>
  <c r="G55" i="11"/>
  <c r="AN55" i="11" s="1"/>
  <c r="E55" i="11"/>
  <c r="AM55" i="11" s="1"/>
  <c r="C55" i="11"/>
  <c r="AL55" i="11" s="1"/>
  <c r="AE54" i="11"/>
  <c r="AC54" i="11"/>
  <c r="AA54" i="11"/>
  <c r="Y54" i="11"/>
  <c r="AW54" i="11" s="1"/>
  <c r="W54" i="11"/>
  <c r="AV54" i="11" s="1"/>
  <c r="U54" i="11"/>
  <c r="AU54" i="11" s="1"/>
  <c r="S54" i="11"/>
  <c r="AT54" i="11" s="1"/>
  <c r="Q54" i="11"/>
  <c r="AS54" i="11" s="1"/>
  <c r="O54" i="11"/>
  <c r="AR54" i="11" s="1"/>
  <c r="M54" i="11"/>
  <c r="AQ54" i="11" s="1"/>
  <c r="K54" i="11"/>
  <c r="AP54" i="11" s="1"/>
  <c r="I54" i="11"/>
  <c r="AO54" i="11" s="1"/>
  <c r="G54" i="11"/>
  <c r="AN54" i="11" s="1"/>
  <c r="E54" i="11"/>
  <c r="AM54" i="11" s="1"/>
  <c r="C54" i="11"/>
  <c r="AL54" i="11" s="1"/>
  <c r="AE53" i="11"/>
  <c r="AC53" i="11"/>
  <c r="AA53" i="11"/>
  <c r="Y53" i="11"/>
  <c r="AW53" i="11" s="1"/>
  <c r="W53" i="11"/>
  <c r="AV53" i="11" s="1"/>
  <c r="U53" i="11"/>
  <c r="AU53" i="11" s="1"/>
  <c r="S53" i="11"/>
  <c r="AT53" i="11" s="1"/>
  <c r="Q53" i="11"/>
  <c r="AS53" i="11" s="1"/>
  <c r="O53" i="11"/>
  <c r="AR53" i="11" s="1"/>
  <c r="M53" i="11"/>
  <c r="AQ53" i="11" s="1"/>
  <c r="K53" i="11"/>
  <c r="AP53" i="11" s="1"/>
  <c r="I53" i="11"/>
  <c r="AO53" i="11" s="1"/>
  <c r="G53" i="11"/>
  <c r="AN53" i="11" s="1"/>
  <c r="E53" i="11"/>
  <c r="AM53" i="11" s="1"/>
  <c r="C53" i="11"/>
  <c r="AL53" i="11" s="1"/>
  <c r="AE52" i="11"/>
  <c r="AC52" i="11"/>
  <c r="AA52" i="11"/>
  <c r="Y52" i="11"/>
  <c r="AW52" i="11" s="1"/>
  <c r="W52" i="11"/>
  <c r="AV52" i="11" s="1"/>
  <c r="U52" i="11"/>
  <c r="AU52" i="11" s="1"/>
  <c r="S52" i="11"/>
  <c r="AT52" i="11" s="1"/>
  <c r="Q52" i="11"/>
  <c r="AS52" i="11" s="1"/>
  <c r="O52" i="11"/>
  <c r="AR52" i="11" s="1"/>
  <c r="M52" i="11"/>
  <c r="AQ52" i="11" s="1"/>
  <c r="K52" i="11"/>
  <c r="AP52" i="11" s="1"/>
  <c r="I52" i="11"/>
  <c r="AO52" i="11" s="1"/>
  <c r="G52" i="11"/>
  <c r="AN52" i="11" s="1"/>
  <c r="E52" i="11"/>
  <c r="AM52" i="11" s="1"/>
  <c r="C52" i="11"/>
  <c r="AL52" i="11" s="1"/>
  <c r="AE51" i="11"/>
  <c r="AC51" i="11"/>
  <c r="AA51" i="11"/>
  <c r="Y51" i="11"/>
  <c r="AW51" i="11" s="1"/>
  <c r="W51" i="11"/>
  <c r="AV51" i="11" s="1"/>
  <c r="U51" i="11"/>
  <c r="AU51" i="11" s="1"/>
  <c r="S51" i="11"/>
  <c r="AT51" i="11" s="1"/>
  <c r="Q51" i="11"/>
  <c r="AS51" i="11" s="1"/>
  <c r="O51" i="11"/>
  <c r="AR51" i="11" s="1"/>
  <c r="M51" i="11"/>
  <c r="AQ51" i="11" s="1"/>
  <c r="K51" i="11"/>
  <c r="AP51" i="11" s="1"/>
  <c r="I51" i="11"/>
  <c r="AO51" i="11" s="1"/>
  <c r="G51" i="11"/>
  <c r="AN51" i="11" s="1"/>
  <c r="E51" i="11"/>
  <c r="AM51" i="11" s="1"/>
  <c r="C51" i="11"/>
  <c r="AL51" i="11" s="1"/>
  <c r="AE50" i="11"/>
  <c r="AC50" i="11"/>
  <c r="AA50" i="11"/>
  <c r="Y50" i="11"/>
  <c r="AW50" i="11" s="1"/>
  <c r="W50" i="11"/>
  <c r="AV50" i="11" s="1"/>
  <c r="U50" i="11"/>
  <c r="AU50" i="11" s="1"/>
  <c r="S50" i="11"/>
  <c r="AT50" i="11" s="1"/>
  <c r="Q50" i="11"/>
  <c r="AS50" i="11" s="1"/>
  <c r="O50" i="11"/>
  <c r="AR50" i="11" s="1"/>
  <c r="M50" i="11"/>
  <c r="AQ50" i="11" s="1"/>
  <c r="K50" i="11"/>
  <c r="AP50" i="11" s="1"/>
  <c r="I50" i="11"/>
  <c r="AO50" i="11" s="1"/>
  <c r="G50" i="11"/>
  <c r="AN50" i="11" s="1"/>
  <c r="E50" i="11"/>
  <c r="AM50" i="11" s="1"/>
  <c r="C50" i="11"/>
  <c r="AL50" i="11" s="1"/>
  <c r="AE49" i="11"/>
  <c r="AC49" i="11"/>
  <c r="AA49" i="11"/>
  <c r="Y49" i="11"/>
  <c r="AW49" i="11" s="1"/>
  <c r="W49" i="11"/>
  <c r="AV49" i="11" s="1"/>
  <c r="U49" i="11"/>
  <c r="AU49" i="11" s="1"/>
  <c r="S49" i="11"/>
  <c r="AT49" i="11" s="1"/>
  <c r="Q49" i="11"/>
  <c r="AS49" i="11" s="1"/>
  <c r="O49" i="11"/>
  <c r="AR49" i="11" s="1"/>
  <c r="M49" i="11"/>
  <c r="AQ49" i="11" s="1"/>
  <c r="K49" i="11"/>
  <c r="AP49" i="11" s="1"/>
  <c r="I49" i="11"/>
  <c r="AO49" i="11" s="1"/>
  <c r="G49" i="11"/>
  <c r="AN49" i="11" s="1"/>
  <c r="E49" i="11"/>
  <c r="AM49" i="11" s="1"/>
  <c r="C49" i="11"/>
  <c r="AL49" i="11" s="1"/>
  <c r="AE48" i="11"/>
  <c r="AC48" i="11"/>
  <c r="AA48" i="11"/>
  <c r="Y48" i="11"/>
  <c r="AW48" i="11" s="1"/>
  <c r="W48" i="11"/>
  <c r="AV48" i="11" s="1"/>
  <c r="U48" i="11"/>
  <c r="AU48" i="11" s="1"/>
  <c r="S48" i="11"/>
  <c r="AT48" i="11" s="1"/>
  <c r="Q48" i="11"/>
  <c r="AS48" i="11" s="1"/>
  <c r="O48" i="11"/>
  <c r="AR48" i="11" s="1"/>
  <c r="M48" i="11"/>
  <c r="AQ48" i="11" s="1"/>
  <c r="K48" i="11"/>
  <c r="AP48" i="11" s="1"/>
  <c r="I48" i="11"/>
  <c r="AO48" i="11" s="1"/>
  <c r="G48" i="11"/>
  <c r="AN48" i="11" s="1"/>
  <c r="E48" i="11"/>
  <c r="AM48" i="11" s="1"/>
  <c r="C48" i="11"/>
  <c r="AL48" i="11" s="1"/>
  <c r="AE47" i="11"/>
  <c r="AC47" i="11"/>
  <c r="AA47" i="11"/>
  <c r="Y47" i="11"/>
  <c r="AW47" i="11" s="1"/>
  <c r="W47" i="11"/>
  <c r="AV47" i="11" s="1"/>
  <c r="U47" i="11"/>
  <c r="AU47" i="11" s="1"/>
  <c r="S47" i="11"/>
  <c r="AT47" i="11" s="1"/>
  <c r="Q47" i="11"/>
  <c r="AS47" i="11" s="1"/>
  <c r="O47" i="11"/>
  <c r="AR47" i="11" s="1"/>
  <c r="M47" i="11"/>
  <c r="AQ47" i="11" s="1"/>
  <c r="K47" i="11"/>
  <c r="AP47" i="11" s="1"/>
  <c r="I47" i="11"/>
  <c r="AO47" i="11" s="1"/>
  <c r="G47" i="11"/>
  <c r="AN47" i="11" s="1"/>
  <c r="E47" i="11"/>
  <c r="AM47" i="11" s="1"/>
  <c r="C47" i="11"/>
  <c r="AL47" i="11" s="1"/>
  <c r="AE46" i="11"/>
  <c r="AC46" i="11"/>
  <c r="AA46" i="11"/>
  <c r="Y46" i="11"/>
  <c r="AW46" i="11" s="1"/>
  <c r="W46" i="11"/>
  <c r="AV46" i="11" s="1"/>
  <c r="U46" i="11"/>
  <c r="AU46" i="11" s="1"/>
  <c r="S46" i="11"/>
  <c r="AT46" i="11" s="1"/>
  <c r="Q46" i="11"/>
  <c r="AS46" i="11" s="1"/>
  <c r="O46" i="11"/>
  <c r="AR46" i="11" s="1"/>
  <c r="M46" i="11"/>
  <c r="AQ46" i="11" s="1"/>
  <c r="K46" i="11"/>
  <c r="AP46" i="11" s="1"/>
  <c r="I46" i="11"/>
  <c r="AO46" i="11" s="1"/>
  <c r="G46" i="11"/>
  <c r="AN46" i="11" s="1"/>
  <c r="E46" i="11"/>
  <c r="AM46" i="11" s="1"/>
  <c r="C46" i="11"/>
  <c r="AL46" i="11" s="1"/>
  <c r="AE45" i="11"/>
  <c r="AC45" i="11"/>
  <c r="AA45" i="11"/>
  <c r="Y45" i="11"/>
  <c r="AW45" i="11" s="1"/>
  <c r="W45" i="11"/>
  <c r="AV45" i="11" s="1"/>
  <c r="U45" i="11"/>
  <c r="AU45" i="11" s="1"/>
  <c r="S45" i="11"/>
  <c r="AT45" i="11" s="1"/>
  <c r="Q45" i="11"/>
  <c r="AS45" i="11" s="1"/>
  <c r="O45" i="11"/>
  <c r="AR45" i="11" s="1"/>
  <c r="M45" i="11"/>
  <c r="AQ45" i="11" s="1"/>
  <c r="K45" i="11"/>
  <c r="AP45" i="11" s="1"/>
  <c r="I45" i="11"/>
  <c r="AO45" i="11" s="1"/>
  <c r="G45" i="11"/>
  <c r="AN45" i="11" s="1"/>
  <c r="E45" i="11"/>
  <c r="AM45" i="11" s="1"/>
  <c r="C45" i="11"/>
  <c r="AL45" i="11" s="1"/>
  <c r="AE44" i="11"/>
  <c r="AC44" i="11"/>
  <c r="AA44" i="11"/>
  <c r="Y44" i="11"/>
  <c r="AW44" i="11" s="1"/>
  <c r="W44" i="11"/>
  <c r="AV44" i="11" s="1"/>
  <c r="U44" i="11"/>
  <c r="AU44" i="11" s="1"/>
  <c r="S44" i="11"/>
  <c r="AT44" i="11" s="1"/>
  <c r="Q44" i="11"/>
  <c r="AS44" i="11" s="1"/>
  <c r="O44" i="11"/>
  <c r="AR44" i="11" s="1"/>
  <c r="M44" i="11"/>
  <c r="AQ44" i="11" s="1"/>
  <c r="K44" i="11"/>
  <c r="AP44" i="11" s="1"/>
  <c r="I44" i="11"/>
  <c r="AO44" i="11" s="1"/>
  <c r="G44" i="11"/>
  <c r="AN44" i="11" s="1"/>
  <c r="E44" i="11"/>
  <c r="AM44" i="11" s="1"/>
  <c r="C44" i="11"/>
  <c r="AL44" i="11" s="1"/>
  <c r="AE43" i="11"/>
  <c r="AC43" i="11"/>
  <c r="AA43" i="11"/>
  <c r="Y43" i="11"/>
  <c r="AW43" i="11" s="1"/>
  <c r="W43" i="11"/>
  <c r="AV43" i="11" s="1"/>
  <c r="U43" i="11"/>
  <c r="AU43" i="11" s="1"/>
  <c r="S43" i="11"/>
  <c r="AT43" i="11" s="1"/>
  <c r="Q43" i="11"/>
  <c r="AS43" i="11" s="1"/>
  <c r="O43" i="11"/>
  <c r="AR43" i="11" s="1"/>
  <c r="M43" i="11"/>
  <c r="AQ43" i="11" s="1"/>
  <c r="K43" i="11"/>
  <c r="AP43" i="11" s="1"/>
  <c r="I43" i="11"/>
  <c r="AO43" i="11" s="1"/>
  <c r="G43" i="11"/>
  <c r="AN43" i="11" s="1"/>
  <c r="E43" i="11"/>
  <c r="AM43" i="11" s="1"/>
  <c r="C43" i="11"/>
  <c r="AL43" i="11" s="1"/>
  <c r="AE42" i="11"/>
  <c r="AC42" i="11"/>
  <c r="AA42" i="11"/>
  <c r="Y42" i="11"/>
  <c r="AW42" i="11" s="1"/>
  <c r="W42" i="11"/>
  <c r="AV42" i="11" s="1"/>
  <c r="U42" i="11"/>
  <c r="AU42" i="11" s="1"/>
  <c r="S42" i="11"/>
  <c r="AT42" i="11" s="1"/>
  <c r="Q42" i="11"/>
  <c r="AS42" i="11" s="1"/>
  <c r="O42" i="11"/>
  <c r="AR42" i="11" s="1"/>
  <c r="M42" i="11"/>
  <c r="AQ42" i="11" s="1"/>
  <c r="K42" i="11"/>
  <c r="AP42" i="11" s="1"/>
  <c r="I42" i="11"/>
  <c r="AO42" i="11" s="1"/>
  <c r="G42" i="11"/>
  <c r="AN42" i="11" s="1"/>
  <c r="E42" i="11"/>
  <c r="AM42" i="11" s="1"/>
  <c r="C42" i="11"/>
  <c r="AL42" i="11" s="1"/>
  <c r="AE41" i="11"/>
  <c r="AC41" i="11"/>
  <c r="AA41" i="11"/>
  <c r="Y41" i="11"/>
  <c r="AW41" i="11" s="1"/>
  <c r="W41" i="11"/>
  <c r="AV41" i="11" s="1"/>
  <c r="U41" i="11"/>
  <c r="AU41" i="11" s="1"/>
  <c r="S41" i="11"/>
  <c r="AT41" i="11" s="1"/>
  <c r="Q41" i="11"/>
  <c r="AS41" i="11" s="1"/>
  <c r="O41" i="11"/>
  <c r="AR41" i="11" s="1"/>
  <c r="M41" i="11"/>
  <c r="AQ41" i="11" s="1"/>
  <c r="K41" i="11"/>
  <c r="AP41" i="11" s="1"/>
  <c r="I41" i="11"/>
  <c r="AO41" i="11" s="1"/>
  <c r="G41" i="11"/>
  <c r="AN41" i="11" s="1"/>
  <c r="E41" i="11"/>
  <c r="AM41" i="11" s="1"/>
  <c r="C41" i="11"/>
  <c r="AL41" i="11" s="1"/>
  <c r="AE40" i="11"/>
  <c r="AC40" i="11"/>
  <c r="AA40" i="11"/>
  <c r="Y40" i="11"/>
  <c r="AW40" i="11" s="1"/>
  <c r="W40" i="11"/>
  <c r="AV40" i="11" s="1"/>
  <c r="U40" i="11"/>
  <c r="AU40" i="11" s="1"/>
  <c r="S40" i="11"/>
  <c r="AT40" i="11" s="1"/>
  <c r="Q40" i="11"/>
  <c r="AS40" i="11" s="1"/>
  <c r="O40" i="11"/>
  <c r="AR40" i="11" s="1"/>
  <c r="M40" i="11"/>
  <c r="AQ40" i="11" s="1"/>
  <c r="K40" i="11"/>
  <c r="AP40" i="11" s="1"/>
  <c r="I40" i="11"/>
  <c r="AO40" i="11" s="1"/>
  <c r="G40" i="11"/>
  <c r="AN40" i="11" s="1"/>
  <c r="E40" i="11"/>
  <c r="AM40" i="11" s="1"/>
  <c r="C40" i="11"/>
  <c r="AL40" i="11" s="1"/>
  <c r="B37" i="11"/>
  <c r="B36" i="11"/>
  <c r="E63" i="42"/>
  <c r="Q59" i="42"/>
  <c r="N59" i="42"/>
  <c r="R59" i="42" s="1"/>
  <c r="B59" i="42"/>
  <c r="R58" i="42"/>
  <c r="N58" i="42"/>
  <c r="Q58" i="42" s="1"/>
  <c r="B58" i="42"/>
  <c r="N57" i="42"/>
  <c r="R57" i="42" s="1"/>
  <c r="B57" i="42"/>
  <c r="Q56" i="42"/>
  <c r="N56" i="42"/>
  <c r="R56" i="42" s="1"/>
  <c r="B56" i="42"/>
  <c r="R55" i="42"/>
  <c r="Q55" i="42"/>
  <c r="N55" i="42"/>
  <c r="B55" i="42"/>
  <c r="N54" i="42"/>
  <c r="Q54" i="42" s="1"/>
  <c r="B54" i="42"/>
  <c r="Q53" i="42"/>
  <c r="N53" i="42"/>
  <c r="R53" i="42" s="1"/>
  <c r="B53" i="42"/>
  <c r="N52" i="42"/>
  <c r="B52" i="42"/>
  <c r="N51" i="42"/>
  <c r="R51" i="42" s="1"/>
  <c r="B51" i="42"/>
  <c r="R50" i="42"/>
  <c r="N50" i="42"/>
  <c r="Q50" i="42" s="1"/>
  <c r="B50" i="42"/>
  <c r="N49" i="42"/>
  <c r="R49" i="42" s="1"/>
  <c r="B49" i="42"/>
  <c r="Q48" i="42"/>
  <c r="N48" i="42"/>
  <c r="R48" i="42" s="1"/>
  <c r="B48" i="42"/>
  <c r="N47" i="42"/>
  <c r="B47" i="42"/>
  <c r="N46" i="42"/>
  <c r="Q46" i="42" s="1"/>
  <c r="B46" i="42"/>
  <c r="Q45" i="42"/>
  <c r="N45" i="42"/>
  <c r="R45" i="42" s="1"/>
  <c r="B45" i="42"/>
  <c r="N44" i="42"/>
  <c r="R44" i="42" s="1"/>
  <c r="B44" i="42"/>
  <c r="N43" i="42"/>
  <c r="R43" i="42" s="1"/>
  <c r="B43" i="42"/>
  <c r="N42" i="42"/>
  <c r="B42" i="42"/>
  <c r="Q41" i="42"/>
  <c r="N41" i="42"/>
  <c r="R41" i="42" s="1"/>
  <c r="B41" i="42"/>
  <c r="N40" i="42"/>
  <c r="R40" i="42" s="1"/>
  <c r="B40" i="42"/>
  <c r="B37" i="42"/>
  <c r="B36" i="42"/>
  <c r="A34" i="42"/>
  <c r="E31" i="42"/>
  <c r="N27" i="42"/>
  <c r="R27" i="42" s="1"/>
  <c r="B27" i="42"/>
  <c r="N26" i="42"/>
  <c r="Q26" i="42" s="1"/>
  <c r="B26" i="42"/>
  <c r="N25" i="42"/>
  <c r="R25" i="42" s="1"/>
  <c r="B25" i="42"/>
  <c r="N24" i="42"/>
  <c r="B24" i="42"/>
  <c r="N23" i="42"/>
  <c r="R23" i="42" s="1"/>
  <c r="B23" i="42"/>
  <c r="R22" i="42"/>
  <c r="N22" i="42"/>
  <c r="Q22" i="42" s="1"/>
  <c r="B22" i="42"/>
  <c r="N21" i="42"/>
  <c r="R21" i="42" s="1"/>
  <c r="B21" i="42"/>
  <c r="N20" i="42"/>
  <c r="R20" i="42" s="1"/>
  <c r="B20" i="42"/>
  <c r="N19" i="42"/>
  <c r="R19" i="42" s="1"/>
  <c r="B19" i="42"/>
  <c r="N18" i="42"/>
  <c r="Q18" i="42" s="1"/>
  <c r="B18" i="42"/>
  <c r="N17" i="42"/>
  <c r="R17" i="42" s="1"/>
  <c r="B17" i="42"/>
  <c r="N16" i="42"/>
  <c r="R16" i="42" s="1"/>
  <c r="B16" i="42"/>
  <c r="N15" i="42"/>
  <c r="R15" i="42" s="1"/>
  <c r="B15" i="42"/>
  <c r="N14" i="42"/>
  <c r="Q14" i="42" s="1"/>
  <c r="B14" i="42"/>
  <c r="N13" i="42"/>
  <c r="R13" i="42" s="1"/>
  <c r="B13" i="42"/>
  <c r="N12" i="42"/>
  <c r="R12" i="42" s="1"/>
  <c r="B12" i="42"/>
  <c r="N11" i="42"/>
  <c r="R11" i="42" s="1"/>
  <c r="B11" i="42"/>
  <c r="N10" i="42"/>
  <c r="Q10" i="42" s="1"/>
  <c r="B10" i="42"/>
  <c r="N9" i="42"/>
  <c r="R9" i="42" s="1"/>
  <c r="B9" i="42"/>
  <c r="Q8" i="42"/>
  <c r="N8" i="42"/>
  <c r="R8" i="42" s="1"/>
  <c r="B8" i="42"/>
  <c r="B5" i="42"/>
  <c r="B4" i="42"/>
  <c r="A2" i="42"/>
  <c r="E63" i="41"/>
  <c r="N59" i="41"/>
  <c r="Q59" i="41" s="1"/>
  <c r="B59" i="41"/>
  <c r="N58" i="41"/>
  <c r="R58" i="41" s="1"/>
  <c r="B58" i="41"/>
  <c r="N57" i="41"/>
  <c r="R57" i="41" s="1"/>
  <c r="B57" i="41"/>
  <c r="R56" i="41"/>
  <c r="N56" i="41"/>
  <c r="Q56" i="41" s="1"/>
  <c r="B56" i="41"/>
  <c r="N55" i="41"/>
  <c r="R55" i="41" s="1"/>
  <c r="B55" i="41"/>
  <c r="N54" i="41"/>
  <c r="R54" i="41" s="1"/>
  <c r="B54" i="41"/>
  <c r="N53" i="41"/>
  <c r="R53" i="41" s="1"/>
  <c r="B53" i="41"/>
  <c r="Q52" i="41"/>
  <c r="N52" i="41"/>
  <c r="R52" i="41" s="1"/>
  <c r="B52" i="41"/>
  <c r="N51" i="41"/>
  <c r="R51" i="41" s="1"/>
  <c r="B51" i="41"/>
  <c r="N50" i="41"/>
  <c r="R50" i="41" s="1"/>
  <c r="B50" i="41"/>
  <c r="N49" i="41"/>
  <c r="R49" i="41" s="1"/>
  <c r="B49" i="41"/>
  <c r="R48" i="41"/>
  <c r="Q48" i="41"/>
  <c r="N48" i="41"/>
  <c r="B48" i="41"/>
  <c r="N47" i="41"/>
  <c r="R47" i="41" s="1"/>
  <c r="B47" i="41"/>
  <c r="N46" i="41"/>
  <c r="R46" i="41" s="1"/>
  <c r="B46" i="41"/>
  <c r="N45" i="41"/>
  <c r="R45" i="41" s="1"/>
  <c r="B45" i="41"/>
  <c r="R44" i="41"/>
  <c r="N44" i="41"/>
  <c r="Q44" i="41" s="1"/>
  <c r="B44" i="41"/>
  <c r="N43" i="41"/>
  <c r="R43" i="41" s="1"/>
  <c r="B43" i="41"/>
  <c r="N42" i="41"/>
  <c r="R42" i="41" s="1"/>
  <c r="B42" i="41"/>
  <c r="Q41" i="41"/>
  <c r="N41" i="41"/>
  <c r="R41" i="41" s="1"/>
  <c r="B41" i="41"/>
  <c r="N40" i="41"/>
  <c r="B40" i="41"/>
  <c r="B37" i="41"/>
  <c r="B36" i="41"/>
  <c r="A34" i="41"/>
  <c r="E31" i="41"/>
  <c r="N27" i="41"/>
  <c r="B27" i="41"/>
  <c r="N26" i="41"/>
  <c r="R26" i="41" s="1"/>
  <c r="B26" i="41"/>
  <c r="N25" i="41"/>
  <c r="R25" i="41" s="1"/>
  <c r="B25" i="41"/>
  <c r="N24" i="41"/>
  <c r="R24" i="41" s="1"/>
  <c r="B24" i="41"/>
  <c r="N23" i="41"/>
  <c r="R23" i="41" s="1"/>
  <c r="B23" i="41"/>
  <c r="N22" i="41"/>
  <c r="R22" i="41" s="1"/>
  <c r="B22" i="41"/>
  <c r="Q21" i="41"/>
  <c r="N21" i="41"/>
  <c r="R21" i="41" s="1"/>
  <c r="B21" i="41"/>
  <c r="N20" i="41"/>
  <c r="B20" i="41"/>
  <c r="N19" i="41"/>
  <c r="Q19" i="41" s="1"/>
  <c r="B19" i="41"/>
  <c r="N18" i="41"/>
  <c r="R18" i="41" s="1"/>
  <c r="B18" i="41"/>
  <c r="Q17" i="41"/>
  <c r="N17" i="41"/>
  <c r="R17" i="41" s="1"/>
  <c r="B17" i="41"/>
  <c r="N16" i="41"/>
  <c r="R16" i="41" s="1"/>
  <c r="B16" i="41"/>
  <c r="N15" i="41"/>
  <c r="R15" i="41" s="1"/>
  <c r="B15" i="41"/>
  <c r="N14" i="41"/>
  <c r="R14" i="41" s="1"/>
  <c r="B14" i="41"/>
  <c r="N13" i="41"/>
  <c r="R13" i="41" s="1"/>
  <c r="B13" i="41"/>
  <c r="N12" i="41"/>
  <c r="R12" i="41" s="1"/>
  <c r="B12" i="41"/>
  <c r="R11" i="41"/>
  <c r="N11" i="41"/>
  <c r="Q11" i="41" s="1"/>
  <c r="B11" i="41"/>
  <c r="N10" i="41"/>
  <c r="R10" i="41" s="1"/>
  <c r="B10" i="41"/>
  <c r="N9" i="41"/>
  <c r="R9" i="41" s="1"/>
  <c r="B9" i="41"/>
  <c r="N8" i="41"/>
  <c r="R8" i="41" s="1"/>
  <c r="B8" i="41"/>
  <c r="B5" i="41"/>
  <c r="B4" i="41"/>
  <c r="A2" i="41"/>
  <c r="E63" i="40"/>
  <c r="N59" i="40"/>
  <c r="R59" i="40" s="1"/>
  <c r="B59" i="40"/>
  <c r="N58" i="40"/>
  <c r="R58" i="40" s="1"/>
  <c r="B58" i="40"/>
  <c r="N57" i="40"/>
  <c r="Q57" i="40" s="1"/>
  <c r="B57" i="40"/>
  <c r="N56" i="40"/>
  <c r="R56" i="40" s="1"/>
  <c r="B56" i="40"/>
  <c r="N55" i="40"/>
  <c r="R55" i="40" s="1"/>
  <c r="B55" i="40"/>
  <c r="N54" i="40"/>
  <c r="R54" i="40" s="1"/>
  <c r="B54" i="40"/>
  <c r="N53" i="40"/>
  <c r="R53" i="40" s="1"/>
  <c r="B53" i="40"/>
  <c r="N52" i="40"/>
  <c r="R52" i="40" s="1"/>
  <c r="B52" i="40"/>
  <c r="N51" i="40"/>
  <c r="B51" i="40"/>
  <c r="R50" i="40"/>
  <c r="N50" i="40"/>
  <c r="Q50" i="40" s="1"/>
  <c r="B50" i="40"/>
  <c r="N49" i="40"/>
  <c r="B49" i="40"/>
  <c r="N48" i="40"/>
  <c r="R48" i="40" s="1"/>
  <c r="B48" i="40"/>
  <c r="N47" i="40"/>
  <c r="R47" i="40" s="1"/>
  <c r="B47" i="40"/>
  <c r="N46" i="40"/>
  <c r="R46" i="40" s="1"/>
  <c r="B46" i="40"/>
  <c r="R45" i="40"/>
  <c r="Q45" i="40"/>
  <c r="N45" i="40"/>
  <c r="B45" i="40"/>
  <c r="N44" i="40"/>
  <c r="R44" i="40" s="1"/>
  <c r="B44" i="40"/>
  <c r="Q43" i="40"/>
  <c r="N43" i="40"/>
  <c r="R43" i="40" s="1"/>
  <c r="B43" i="40"/>
  <c r="N42" i="40"/>
  <c r="B42" i="40"/>
  <c r="N41" i="40"/>
  <c r="Q41" i="40" s="1"/>
  <c r="B41" i="40"/>
  <c r="N40" i="40"/>
  <c r="R40" i="40" s="1"/>
  <c r="B40" i="40"/>
  <c r="B37" i="40"/>
  <c r="B36" i="40"/>
  <c r="A34" i="40"/>
  <c r="E31" i="40"/>
  <c r="Q27" i="40"/>
  <c r="N27" i="40"/>
  <c r="R27" i="40" s="1"/>
  <c r="B27" i="40"/>
  <c r="N26" i="40"/>
  <c r="R26" i="40" s="1"/>
  <c r="B26" i="40"/>
  <c r="Q25" i="40"/>
  <c r="N25" i="40"/>
  <c r="R25" i="40" s="1"/>
  <c r="B25" i="40"/>
  <c r="N24" i="40"/>
  <c r="R24" i="40" s="1"/>
  <c r="B24" i="40"/>
  <c r="N23" i="40"/>
  <c r="R23" i="40" s="1"/>
  <c r="B23" i="40"/>
  <c r="N22" i="40"/>
  <c r="B22" i="40"/>
  <c r="R21" i="40"/>
  <c r="N21" i="40"/>
  <c r="Q21" i="40" s="1"/>
  <c r="B21" i="40"/>
  <c r="N20" i="40"/>
  <c r="R20" i="40" s="1"/>
  <c r="B20" i="40"/>
  <c r="N19" i="40"/>
  <c r="R19" i="40" s="1"/>
  <c r="B19" i="40"/>
  <c r="Q18" i="40"/>
  <c r="N18" i="40"/>
  <c r="R18" i="40" s="1"/>
  <c r="B18" i="40"/>
  <c r="N17" i="40"/>
  <c r="R17" i="40" s="1"/>
  <c r="B17" i="40"/>
  <c r="N16" i="40"/>
  <c r="R16" i="40" s="1"/>
  <c r="B16" i="40"/>
  <c r="N15" i="40"/>
  <c r="R15" i="40" s="1"/>
  <c r="B15" i="40"/>
  <c r="N14" i="40"/>
  <c r="Q14" i="40" s="1"/>
  <c r="B14" i="40"/>
  <c r="N13" i="40"/>
  <c r="B13" i="40"/>
  <c r="N12" i="40"/>
  <c r="R12" i="40" s="1"/>
  <c r="B12" i="40"/>
  <c r="N11" i="40"/>
  <c r="R11" i="40" s="1"/>
  <c r="B11" i="40"/>
  <c r="N10" i="40"/>
  <c r="R10" i="40" s="1"/>
  <c r="B10" i="40"/>
  <c r="R9" i="40"/>
  <c r="N9" i="40"/>
  <c r="Q9" i="40" s="1"/>
  <c r="B9" i="40"/>
  <c r="N8" i="40"/>
  <c r="R8" i="40" s="1"/>
  <c r="B8" i="40"/>
  <c r="B5" i="40"/>
  <c r="B4" i="40"/>
  <c r="A2" i="40"/>
  <c r="E63" i="39"/>
  <c r="N59" i="39"/>
  <c r="B59" i="39"/>
  <c r="N58" i="39"/>
  <c r="R58" i="39" s="1"/>
  <c r="B58" i="39"/>
  <c r="N57" i="39"/>
  <c r="B57" i="39"/>
  <c r="N56" i="39"/>
  <c r="R56" i="39" s="1"/>
  <c r="B56" i="39"/>
  <c r="N55" i="39"/>
  <c r="R55" i="39" s="1"/>
  <c r="B55" i="39"/>
  <c r="R54" i="39"/>
  <c r="N54" i="39"/>
  <c r="Q54" i="39" s="1"/>
  <c r="B54" i="39"/>
  <c r="Q53" i="39"/>
  <c r="N53" i="39"/>
  <c r="R53" i="39" s="1"/>
  <c r="B53" i="39"/>
  <c r="N52" i="39"/>
  <c r="R52" i="39" s="1"/>
  <c r="B52" i="39"/>
  <c r="N51" i="39"/>
  <c r="Q51" i="39" s="1"/>
  <c r="B51" i="39"/>
  <c r="N50" i="39"/>
  <c r="R50" i="39" s="1"/>
  <c r="B50" i="39"/>
  <c r="N49" i="39"/>
  <c r="R49" i="39" s="1"/>
  <c r="B49" i="39"/>
  <c r="N48" i="39"/>
  <c r="R48" i="39" s="1"/>
  <c r="B48" i="39"/>
  <c r="N47" i="39"/>
  <c r="R47" i="39" s="1"/>
  <c r="B47" i="39"/>
  <c r="N46" i="39"/>
  <c r="R46" i="39" s="1"/>
  <c r="B46" i="39"/>
  <c r="Q45" i="39"/>
  <c r="N45" i="39"/>
  <c r="R45" i="39" s="1"/>
  <c r="B45" i="39"/>
  <c r="N44" i="39"/>
  <c r="R44" i="39" s="1"/>
  <c r="B44" i="39"/>
  <c r="N43" i="39"/>
  <c r="B43" i="39"/>
  <c r="R42" i="39"/>
  <c r="Q42" i="39"/>
  <c r="N42" i="39"/>
  <c r="B42" i="39"/>
  <c r="N41" i="39"/>
  <c r="B41" i="39"/>
  <c r="N40" i="39"/>
  <c r="R40" i="39" s="1"/>
  <c r="B40" i="39"/>
  <c r="B37" i="39"/>
  <c r="B36" i="39"/>
  <c r="A34" i="39"/>
  <c r="E31" i="39"/>
  <c r="Q27" i="39"/>
  <c r="N27" i="39"/>
  <c r="R27" i="39" s="1"/>
  <c r="B27" i="39"/>
  <c r="N26" i="39"/>
  <c r="Q26" i="39" s="1"/>
  <c r="B26" i="39"/>
  <c r="Q25" i="39"/>
  <c r="N25" i="39"/>
  <c r="R25" i="39" s="1"/>
  <c r="B25" i="39"/>
  <c r="N24" i="39"/>
  <c r="R24" i="39" s="1"/>
  <c r="B24" i="39"/>
  <c r="N23" i="39"/>
  <c r="B23" i="39"/>
  <c r="N22" i="39"/>
  <c r="Q22" i="39" s="1"/>
  <c r="B22" i="39"/>
  <c r="N21" i="39"/>
  <c r="B21" i="39"/>
  <c r="R20" i="39"/>
  <c r="N20" i="39"/>
  <c r="Q20" i="39" s="1"/>
  <c r="B20" i="39"/>
  <c r="R19" i="39"/>
  <c r="Q19" i="39"/>
  <c r="N19" i="39"/>
  <c r="B19" i="39"/>
  <c r="N18" i="39"/>
  <c r="R18" i="39" s="1"/>
  <c r="B18" i="39"/>
  <c r="Q17" i="39"/>
  <c r="N17" i="39"/>
  <c r="R17" i="39" s="1"/>
  <c r="B17" i="39"/>
  <c r="N16" i="39"/>
  <c r="Q16" i="39" s="1"/>
  <c r="B16" i="39"/>
  <c r="N15" i="39"/>
  <c r="R15" i="39" s="1"/>
  <c r="B15" i="39"/>
  <c r="N14" i="39"/>
  <c r="R14" i="39" s="1"/>
  <c r="B14" i="39"/>
  <c r="N13" i="39"/>
  <c r="R13" i="39" s="1"/>
  <c r="B13" i="39"/>
  <c r="N12" i="39"/>
  <c r="Q12" i="39" s="1"/>
  <c r="B12" i="39"/>
  <c r="N11" i="39"/>
  <c r="R11" i="39" s="1"/>
  <c r="B11" i="39"/>
  <c r="N10" i="39"/>
  <c r="R10" i="39" s="1"/>
  <c r="B10" i="39"/>
  <c r="Q9" i="39"/>
  <c r="N9" i="39"/>
  <c r="R9" i="39" s="1"/>
  <c r="B9" i="39"/>
  <c r="N8" i="39"/>
  <c r="Q8" i="39" s="1"/>
  <c r="B8" i="39"/>
  <c r="B5" i="39"/>
  <c r="B4" i="39"/>
  <c r="A2" i="39"/>
  <c r="E63" i="38"/>
  <c r="N59" i="38"/>
  <c r="R59" i="38" s="1"/>
  <c r="B59" i="38"/>
  <c r="N58" i="38"/>
  <c r="B58" i="38"/>
  <c r="N57" i="38"/>
  <c r="R57" i="38" s="1"/>
  <c r="B57" i="38"/>
  <c r="N56" i="38"/>
  <c r="R56" i="38" s="1"/>
  <c r="B56" i="38"/>
  <c r="N55" i="38"/>
  <c r="R55" i="38" s="1"/>
  <c r="B55" i="38"/>
  <c r="N54" i="38"/>
  <c r="R54" i="38" s="1"/>
  <c r="B54" i="38"/>
  <c r="N53" i="38"/>
  <c r="B53" i="38"/>
  <c r="Q52" i="38"/>
  <c r="N52" i="38"/>
  <c r="R52" i="38" s="1"/>
  <c r="B52" i="38"/>
  <c r="R51" i="38"/>
  <c r="Q51" i="38"/>
  <c r="N51" i="38"/>
  <c r="B51" i="38"/>
  <c r="Q50" i="38"/>
  <c r="N50" i="38"/>
  <c r="R50" i="38" s="1"/>
  <c r="B50" i="38"/>
  <c r="N49" i="38"/>
  <c r="R49" i="38" s="1"/>
  <c r="B49" i="38"/>
  <c r="N48" i="38"/>
  <c r="R48" i="38" s="1"/>
  <c r="B48" i="38"/>
  <c r="N47" i="38"/>
  <c r="R47" i="38" s="1"/>
  <c r="B47" i="38"/>
  <c r="Q46" i="38"/>
  <c r="N46" i="38"/>
  <c r="R46" i="38" s="1"/>
  <c r="B46" i="38"/>
  <c r="N45" i="38"/>
  <c r="R45" i="38" s="1"/>
  <c r="B45" i="38"/>
  <c r="N44" i="38"/>
  <c r="R44" i="38" s="1"/>
  <c r="B44" i="38"/>
  <c r="N43" i="38"/>
  <c r="R43" i="38" s="1"/>
  <c r="B43" i="38"/>
  <c r="N42" i="38"/>
  <c r="R42" i="38" s="1"/>
  <c r="B42" i="38"/>
  <c r="Q41" i="38"/>
  <c r="N41" i="38"/>
  <c r="R41" i="38" s="1"/>
  <c r="B41" i="38"/>
  <c r="N40" i="38"/>
  <c r="R40" i="38" s="1"/>
  <c r="B40" i="38"/>
  <c r="B37" i="38"/>
  <c r="B36" i="38"/>
  <c r="A34" i="38"/>
  <c r="E31" i="38"/>
  <c r="R27" i="38"/>
  <c r="N27" i="38"/>
  <c r="Q27" i="38" s="1"/>
  <c r="B27" i="38"/>
  <c r="N26" i="38"/>
  <c r="R26" i="38" s="1"/>
  <c r="B26" i="38"/>
  <c r="N25" i="38"/>
  <c r="R25" i="38" s="1"/>
  <c r="B25" i="38"/>
  <c r="N24" i="38"/>
  <c r="R24" i="38" s="1"/>
  <c r="B24" i="38"/>
  <c r="R23" i="38"/>
  <c r="N23" i="38"/>
  <c r="Q23" i="38" s="1"/>
  <c r="B23" i="38"/>
  <c r="N22" i="38"/>
  <c r="R22" i="38" s="1"/>
  <c r="B22" i="38"/>
  <c r="N21" i="38"/>
  <c r="R21" i="38" s="1"/>
  <c r="B21" i="38"/>
  <c r="N20" i="38"/>
  <c r="R20" i="38" s="1"/>
  <c r="B20" i="38"/>
  <c r="Q19" i="38"/>
  <c r="N19" i="38"/>
  <c r="R19" i="38" s="1"/>
  <c r="B19" i="38"/>
  <c r="R18" i="38"/>
  <c r="Q18" i="38"/>
  <c r="N18" i="38"/>
  <c r="B18" i="38"/>
  <c r="N17" i="38"/>
  <c r="R17" i="38" s="1"/>
  <c r="B17" i="38"/>
  <c r="N16" i="38"/>
  <c r="B16" i="38"/>
  <c r="N15" i="38"/>
  <c r="Q15" i="38" s="1"/>
  <c r="B15" i="38"/>
  <c r="N14" i="38"/>
  <c r="B14" i="38"/>
  <c r="N13" i="38"/>
  <c r="R13" i="38" s="1"/>
  <c r="B13" i="38"/>
  <c r="Q12" i="38"/>
  <c r="N12" i="38"/>
  <c r="R12" i="38" s="1"/>
  <c r="B12" i="38"/>
  <c r="N11" i="38"/>
  <c r="R11" i="38" s="1"/>
  <c r="B11" i="38"/>
  <c r="N10" i="38"/>
  <c r="R10" i="38" s="1"/>
  <c r="B10" i="38"/>
  <c r="N9" i="38"/>
  <c r="R9" i="38" s="1"/>
  <c r="B9" i="38"/>
  <c r="N8" i="38"/>
  <c r="R8" i="38" s="1"/>
  <c r="B8" i="38"/>
  <c r="B5" i="38"/>
  <c r="B4" i="38"/>
  <c r="A2" i="38"/>
  <c r="E63" i="37"/>
  <c r="N59" i="37"/>
  <c r="R59" i="37" s="1"/>
  <c r="B59" i="37"/>
  <c r="R58" i="37"/>
  <c r="N58" i="37"/>
  <c r="Q58" i="37" s="1"/>
  <c r="B58" i="37"/>
  <c r="N57" i="37"/>
  <c r="R57" i="37" s="1"/>
  <c r="B57" i="37"/>
  <c r="N56" i="37"/>
  <c r="R56" i="37" s="1"/>
  <c r="B56" i="37"/>
  <c r="N55" i="37"/>
  <c r="R55" i="37" s="1"/>
  <c r="B55" i="37"/>
  <c r="Q54" i="37"/>
  <c r="N54" i="37"/>
  <c r="R54" i="37" s="1"/>
  <c r="B54" i="37"/>
  <c r="N53" i="37"/>
  <c r="R53" i="37" s="1"/>
  <c r="B53" i="37"/>
  <c r="N52" i="37"/>
  <c r="R52" i="37" s="1"/>
  <c r="B52" i="37"/>
  <c r="Q51" i="37"/>
  <c r="N51" i="37"/>
  <c r="R51" i="37" s="1"/>
  <c r="B51" i="37"/>
  <c r="N50" i="37"/>
  <c r="R50" i="37" s="1"/>
  <c r="B50" i="37"/>
  <c r="N49" i="37"/>
  <c r="R49" i="37" s="1"/>
  <c r="B49" i="37"/>
  <c r="N48" i="37"/>
  <c r="R48" i="37" s="1"/>
  <c r="B48" i="37"/>
  <c r="N47" i="37"/>
  <c r="B47" i="37"/>
  <c r="R46" i="37"/>
  <c r="N46" i="37"/>
  <c r="Q46" i="37" s="1"/>
  <c r="B46" i="37"/>
  <c r="N45" i="37"/>
  <c r="R45" i="37" s="1"/>
  <c r="B45" i="37"/>
  <c r="N44" i="37"/>
  <c r="R44" i="37" s="1"/>
  <c r="B44" i="37"/>
  <c r="R43" i="37"/>
  <c r="N43" i="37"/>
  <c r="Q43" i="37" s="1"/>
  <c r="B43" i="37"/>
  <c r="N42" i="37"/>
  <c r="R42" i="37" s="1"/>
  <c r="B42" i="37"/>
  <c r="N41" i="37"/>
  <c r="R41" i="37" s="1"/>
  <c r="B41" i="37"/>
  <c r="N40" i="37"/>
  <c r="R40" i="37" s="1"/>
  <c r="B40" i="37"/>
  <c r="B37" i="37"/>
  <c r="B36" i="37"/>
  <c r="A34" i="37"/>
  <c r="E31" i="37"/>
  <c r="N27" i="37"/>
  <c r="R27" i="37" s="1"/>
  <c r="B27" i="37"/>
  <c r="Q26" i="37"/>
  <c r="N26" i="37"/>
  <c r="R26" i="37" s="1"/>
  <c r="B26" i="37"/>
  <c r="N25" i="37"/>
  <c r="R25" i="37" s="1"/>
  <c r="B25" i="37"/>
  <c r="N24" i="37"/>
  <c r="R24" i="37" s="1"/>
  <c r="B24" i="37"/>
  <c r="Q23" i="37"/>
  <c r="N23" i="37"/>
  <c r="R23" i="37" s="1"/>
  <c r="B23" i="37"/>
  <c r="N22" i="37"/>
  <c r="R22" i="37" s="1"/>
  <c r="B22" i="37"/>
  <c r="N21" i="37"/>
  <c r="R21" i="37" s="1"/>
  <c r="B21" i="37"/>
  <c r="N20" i="37"/>
  <c r="R20" i="37" s="1"/>
  <c r="B20" i="37"/>
  <c r="N19" i="37"/>
  <c r="B19" i="37"/>
  <c r="N18" i="37"/>
  <c r="R18" i="37" s="1"/>
  <c r="B18" i="37"/>
  <c r="N17" i="37"/>
  <c r="R17" i="37" s="1"/>
  <c r="B17" i="37"/>
  <c r="N16" i="37"/>
  <c r="R16" i="37" s="1"/>
  <c r="B16" i="37"/>
  <c r="N15" i="37"/>
  <c r="R15" i="37" s="1"/>
  <c r="B15" i="37"/>
  <c r="Q14" i="37"/>
  <c r="N14" i="37"/>
  <c r="R14" i="37" s="1"/>
  <c r="B14" i="37"/>
  <c r="N13" i="37"/>
  <c r="R13" i="37" s="1"/>
  <c r="B13" i="37"/>
  <c r="N12" i="37"/>
  <c r="R12" i="37" s="1"/>
  <c r="B12" i="37"/>
  <c r="N11" i="37"/>
  <c r="R11" i="37" s="1"/>
  <c r="B11" i="37"/>
  <c r="N10" i="37"/>
  <c r="R10" i="37" s="1"/>
  <c r="B10" i="37"/>
  <c r="N9" i="37"/>
  <c r="R9" i="37" s="1"/>
  <c r="B9" i="37"/>
  <c r="N8" i="37"/>
  <c r="R8" i="37" s="1"/>
  <c r="B8" i="37"/>
  <c r="B5" i="37"/>
  <c r="B4" i="37"/>
  <c r="A2" i="37"/>
  <c r="E63" i="36"/>
  <c r="N59" i="36"/>
  <c r="Q59" i="36" s="1"/>
  <c r="B59" i="36"/>
  <c r="R58" i="36"/>
  <c r="N58" i="36"/>
  <c r="Q58" i="36" s="1"/>
  <c r="B58" i="36"/>
  <c r="N57" i="36"/>
  <c r="B57" i="36"/>
  <c r="N56" i="36"/>
  <c r="R56" i="36" s="1"/>
  <c r="B56" i="36"/>
  <c r="N55" i="36"/>
  <c r="Q55" i="36" s="1"/>
  <c r="B55" i="36"/>
  <c r="R54" i="36"/>
  <c r="N54" i="36"/>
  <c r="Q54" i="36" s="1"/>
  <c r="B54" i="36"/>
  <c r="N53" i="36"/>
  <c r="R53" i="36" s="1"/>
  <c r="B53" i="36"/>
  <c r="Q52" i="36"/>
  <c r="N52" i="36"/>
  <c r="R52" i="36" s="1"/>
  <c r="B52" i="36"/>
  <c r="N51" i="36"/>
  <c r="Q51" i="36" s="1"/>
  <c r="B51" i="36"/>
  <c r="R50" i="36"/>
  <c r="N50" i="36"/>
  <c r="Q50" i="36" s="1"/>
  <c r="B50" i="36"/>
  <c r="N49" i="36"/>
  <c r="R49" i="36" s="1"/>
  <c r="B49" i="36"/>
  <c r="N48" i="36"/>
  <c r="R48" i="36" s="1"/>
  <c r="B48" i="36"/>
  <c r="N47" i="36"/>
  <c r="Q47" i="36" s="1"/>
  <c r="B47" i="36"/>
  <c r="N46" i="36"/>
  <c r="Q46" i="36" s="1"/>
  <c r="B46" i="36"/>
  <c r="N45" i="36"/>
  <c r="R45" i="36" s="1"/>
  <c r="B45" i="36"/>
  <c r="N44" i="36"/>
  <c r="R44" i="36" s="1"/>
  <c r="B44" i="36"/>
  <c r="Q43" i="36"/>
  <c r="N43" i="36"/>
  <c r="B43" i="36"/>
  <c r="N42" i="36"/>
  <c r="B42" i="36"/>
  <c r="N41" i="36"/>
  <c r="Q41" i="36" s="1"/>
  <c r="B41" i="36"/>
  <c r="N40" i="36"/>
  <c r="B40" i="36"/>
  <c r="B37" i="36"/>
  <c r="B36" i="36"/>
  <c r="A34" i="36"/>
  <c r="E31" i="36"/>
  <c r="Q27" i="36"/>
  <c r="N27" i="36"/>
  <c r="B27" i="36"/>
  <c r="R26" i="36"/>
  <c r="N26" i="36"/>
  <c r="Q26" i="36" s="1"/>
  <c r="B26" i="36"/>
  <c r="N25" i="36"/>
  <c r="Q25" i="36" s="1"/>
  <c r="B25" i="36"/>
  <c r="N24" i="36"/>
  <c r="R24" i="36" s="1"/>
  <c r="B24" i="36"/>
  <c r="N23" i="36"/>
  <c r="Q23" i="36" s="1"/>
  <c r="B23" i="36"/>
  <c r="N22" i="36"/>
  <c r="B22" i="36"/>
  <c r="R21" i="36"/>
  <c r="N21" i="36"/>
  <c r="Q21" i="36" s="1"/>
  <c r="B21" i="36"/>
  <c r="N20" i="36"/>
  <c r="R20" i="36" s="1"/>
  <c r="B20" i="36"/>
  <c r="N19" i="36"/>
  <c r="Q19" i="36" s="1"/>
  <c r="B19" i="36"/>
  <c r="N18" i="36"/>
  <c r="Q18" i="36" s="1"/>
  <c r="B18" i="36"/>
  <c r="N17" i="36"/>
  <c r="Q17" i="36" s="1"/>
  <c r="B17" i="36"/>
  <c r="N16" i="36"/>
  <c r="R16" i="36" s="1"/>
  <c r="B16" i="36"/>
  <c r="N15" i="36"/>
  <c r="Q15" i="36" s="1"/>
  <c r="B15" i="36"/>
  <c r="N14" i="36"/>
  <c r="Q14" i="36" s="1"/>
  <c r="B14" i="36"/>
  <c r="N13" i="36"/>
  <c r="Q13" i="36" s="1"/>
  <c r="B13" i="36"/>
  <c r="N12" i="36"/>
  <c r="R12" i="36" s="1"/>
  <c r="B12" i="36"/>
  <c r="Q11" i="36"/>
  <c r="N11" i="36"/>
  <c r="B11" i="36"/>
  <c r="N10" i="36"/>
  <c r="Q10" i="36" s="1"/>
  <c r="B10" i="36"/>
  <c r="R9" i="36"/>
  <c r="N9" i="36"/>
  <c r="Q9" i="36" s="1"/>
  <c r="B9" i="36"/>
  <c r="N8" i="36"/>
  <c r="R8" i="36" s="1"/>
  <c r="B8" i="36"/>
  <c r="B5" i="36"/>
  <c r="B4" i="36"/>
  <c r="A2" i="36"/>
  <c r="E63" i="35"/>
  <c r="Q59" i="35"/>
  <c r="N59" i="35"/>
  <c r="B59" i="35"/>
  <c r="N58" i="35"/>
  <c r="Q58" i="35" s="1"/>
  <c r="B58" i="35"/>
  <c r="N57" i="35"/>
  <c r="R57" i="35" s="1"/>
  <c r="B57" i="35"/>
  <c r="N56" i="35"/>
  <c r="R56" i="35" s="1"/>
  <c r="B56" i="35"/>
  <c r="N55" i="35"/>
  <c r="Q55" i="35" s="1"/>
  <c r="B55" i="35"/>
  <c r="N54" i="35"/>
  <c r="Q54" i="35" s="1"/>
  <c r="B54" i="35"/>
  <c r="Q53" i="35"/>
  <c r="N53" i="35"/>
  <c r="R53" i="35" s="1"/>
  <c r="B53" i="35"/>
  <c r="N52" i="35"/>
  <c r="R52" i="35" s="1"/>
  <c r="B52" i="35"/>
  <c r="R51" i="35"/>
  <c r="N51" i="35"/>
  <c r="Q51" i="35" s="1"/>
  <c r="B51" i="35"/>
  <c r="N50" i="35"/>
  <c r="B50" i="35"/>
  <c r="N49" i="35"/>
  <c r="R49" i="35" s="1"/>
  <c r="B49" i="35"/>
  <c r="N48" i="35"/>
  <c r="R48" i="35" s="1"/>
  <c r="B48" i="35"/>
  <c r="R47" i="35"/>
  <c r="Q47" i="35"/>
  <c r="N47" i="35"/>
  <c r="B47" i="35"/>
  <c r="N46" i="35"/>
  <c r="Q46" i="35" s="1"/>
  <c r="B46" i="35"/>
  <c r="Q45" i="35"/>
  <c r="N45" i="35"/>
  <c r="R45" i="35" s="1"/>
  <c r="B45" i="35"/>
  <c r="N44" i="35"/>
  <c r="R44" i="35" s="1"/>
  <c r="B44" i="35"/>
  <c r="N43" i="35"/>
  <c r="B43" i="35"/>
  <c r="N42" i="35"/>
  <c r="Q42" i="35" s="1"/>
  <c r="B42" i="35"/>
  <c r="N41" i="35"/>
  <c r="R41" i="35" s="1"/>
  <c r="B41" i="35"/>
  <c r="N40" i="35"/>
  <c r="R40" i="35" s="1"/>
  <c r="B40" i="35"/>
  <c r="B37" i="35"/>
  <c r="B36" i="35"/>
  <c r="A34" i="35"/>
  <c r="E31" i="35"/>
  <c r="N27" i="35"/>
  <c r="Q27" i="35" s="1"/>
  <c r="B27" i="35"/>
  <c r="N26" i="35"/>
  <c r="Q26" i="35" s="1"/>
  <c r="B26" i="35"/>
  <c r="N25" i="35"/>
  <c r="R25" i="35" s="1"/>
  <c r="B25" i="35"/>
  <c r="N24" i="35"/>
  <c r="R24" i="35" s="1"/>
  <c r="B24" i="35"/>
  <c r="Q23" i="35"/>
  <c r="N23" i="35"/>
  <c r="R23" i="35" s="1"/>
  <c r="B23" i="35"/>
  <c r="N22" i="35"/>
  <c r="Q22" i="35" s="1"/>
  <c r="B22" i="35"/>
  <c r="N21" i="35"/>
  <c r="R21" i="35" s="1"/>
  <c r="B21" i="35"/>
  <c r="N20" i="35"/>
  <c r="R20" i="35" s="1"/>
  <c r="B20" i="35"/>
  <c r="R19" i="35"/>
  <c r="N19" i="35"/>
  <c r="Q19" i="35" s="1"/>
  <c r="B19" i="35"/>
  <c r="N18" i="35"/>
  <c r="B18" i="35"/>
  <c r="N17" i="35"/>
  <c r="R17" i="35" s="1"/>
  <c r="B17" i="35"/>
  <c r="N16" i="35"/>
  <c r="R16" i="35" s="1"/>
  <c r="B16" i="35"/>
  <c r="N15" i="35"/>
  <c r="R15" i="35" s="1"/>
  <c r="B15" i="35"/>
  <c r="N14" i="35"/>
  <c r="Q14" i="35" s="1"/>
  <c r="B14" i="35"/>
  <c r="N13" i="35"/>
  <c r="R13" i="35" s="1"/>
  <c r="B13" i="35"/>
  <c r="N12" i="35"/>
  <c r="R12" i="35" s="1"/>
  <c r="B12" i="35"/>
  <c r="N11" i="35"/>
  <c r="Q11" i="35" s="1"/>
  <c r="B11" i="35"/>
  <c r="N10" i="35"/>
  <c r="Q10" i="35" s="1"/>
  <c r="B10" i="35"/>
  <c r="N9" i="35"/>
  <c r="R9" i="35" s="1"/>
  <c r="B9" i="35"/>
  <c r="N8" i="35"/>
  <c r="R8" i="35" s="1"/>
  <c r="B8" i="35"/>
  <c r="B5" i="35"/>
  <c r="B4" i="35"/>
  <c r="A2" i="35"/>
  <c r="E63" i="34"/>
  <c r="N59" i="34"/>
  <c r="Q59" i="34" s="1"/>
  <c r="B59" i="34"/>
  <c r="N58" i="34"/>
  <c r="Q58" i="34" s="1"/>
  <c r="B58" i="34"/>
  <c r="N57" i="34"/>
  <c r="R57" i="34" s="1"/>
  <c r="B57" i="34"/>
  <c r="N56" i="34"/>
  <c r="R56" i="34" s="1"/>
  <c r="B56" i="34"/>
  <c r="N55" i="34"/>
  <c r="R55" i="34" s="1"/>
  <c r="B55" i="34"/>
  <c r="N54" i="34"/>
  <c r="Q54" i="34" s="1"/>
  <c r="B54" i="34"/>
  <c r="N53" i="34"/>
  <c r="R53" i="34" s="1"/>
  <c r="B53" i="34"/>
  <c r="N52" i="34"/>
  <c r="R52" i="34" s="1"/>
  <c r="B52" i="34"/>
  <c r="Q51" i="34"/>
  <c r="N51" i="34"/>
  <c r="R51" i="34" s="1"/>
  <c r="B51" i="34"/>
  <c r="N50" i="34"/>
  <c r="B50" i="34"/>
  <c r="N49" i="34"/>
  <c r="R49" i="34" s="1"/>
  <c r="B49" i="34"/>
  <c r="N48" i="34"/>
  <c r="R48" i="34" s="1"/>
  <c r="B48" i="34"/>
  <c r="N47" i="34"/>
  <c r="R47" i="34" s="1"/>
  <c r="B47" i="34"/>
  <c r="Q46" i="34"/>
  <c r="N46" i="34"/>
  <c r="R46" i="34" s="1"/>
  <c r="B46" i="34"/>
  <c r="N45" i="34"/>
  <c r="B45" i="34"/>
  <c r="N44" i="34"/>
  <c r="R44" i="34" s="1"/>
  <c r="B44" i="34"/>
  <c r="N43" i="34"/>
  <c r="R43" i="34" s="1"/>
  <c r="B43" i="34"/>
  <c r="N42" i="34"/>
  <c r="R42" i="34" s="1"/>
  <c r="B42" i="34"/>
  <c r="N41" i="34"/>
  <c r="R41" i="34" s="1"/>
  <c r="B41" i="34"/>
  <c r="N40" i="34"/>
  <c r="R40" i="34" s="1"/>
  <c r="B40" i="34"/>
  <c r="B37" i="34"/>
  <c r="B36" i="34"/>
  <c r="A34" i="34"/>
  <c r="E31" i="34"/>
  <c r="N27" i="34"/>
  <c r="B27" i="34"/>
  <c r="R26" i="34"/>
  <c r="N26" i="34"/>
  <c r="Q26" i="34" s="1"/>
  <c r="B26" i="34"/>
  <c r="N25" i="34"/>
  <c r="R25" i="34" s="1"/>
  <c r="B25" i="34"/>
  <c r="N24" i="34"/>
  <c r="R24" i="34" s="1"/>
  <c r="B24" i="34"/>
  <c r="R23" i="34"/>
  <c r="Q23" i="34"/>
  <c r="N23" i="34"/>
  <c r="B23" i="34"/>
  <c r="N22" i="34"/>
  <c r="B22" i="34"/>
  <c r="N21" i="34"/>
  <c r="R21" i="34" s="1"/>
  <c r="B21" i="34"/>
  <c r="N20" i="34"/>
  <c r="R20" i="34" s="1"/>
  <c r="B20" i="34"/>
  <c r="N19" i="34"/>
  <c r="R19" i="34" s="1"/>
  <c r="B19" i="34"/>
  <c r="R18" i="34"/>
  <c r="N18" i="34"/>
  <c r="Q18" i="34" s="1"/>
  <c r="B18" i="34"/>
  <c r="N17" i="34"/>
  <c r="B17" i="34"/>
  <c r="N16" i="34"/>
  <c r="R16" i="34" s="1"/>
  <c r="B16" i="34"/>
  <c r="N15" i="34"/>
  <c r="R15" i="34" s="1"/>
  <c r="B15" i="34"/>
  <c r="N14" i="34"/>
  <c r="Q14" i="34" s="1"/>
  <c r="B14" i="34"/>
  <c r="N13" i="34"/>
  <c r="R13" i="34" s="1"/>
  <c r="B13" i="34"/>
  <c r="N12" i="34"/>
  <c r="R12" i="34" s="1"/>
  <c r="B12" i="34"/>
  <c r="N11" i="34"/>
  <c r="Q11" i="34" s="1"/>
  <c r="B11" i="34"/>
  <c r="N10" i="34"/>
  <c r="B10" i="34"/>
  <c r="N9" i="34"/>
  <c r="R9" i="34" s="1"/>
  <c r="B9" i="34"/>
  <c r="N8" i="34"/>
  <c r="R8" i="34" s="1"/>
  <c r="B8" i="34"/>
  <c r="B5" i="34"/>
  <c r="B4" i="34"/>
  <c r="A2" i="34"/>
  <c r="E63" i="10"/>
  <c r="Q59" i="10"/>
  <c r="N59" i="10"/>
  <c r="R59" i="10" s="1"/>
  <c r="B59" i="10"/>
  <c r="N58" i="10"/>
  <c r="R58" i="10" s="1"/>
  <c r="B58" i="10"/>
  <c r="N57" i="10"/>
  <c r="R57" i="10" s="1"/>
  <c r="B57" i="10"/>
  <c r="N56" i="10"/>
  <c r="R56" i="10" s="1"/>
  <c r="B56" i="10"/>
  <c r="N55" i="10"/>
  <c r="B55" i="10"/>
  <c r="N54" i="10"/>
  <c r="Q54" i="10" s="1"/>
  <c r="B54" i="10"/>
  <c r="Q53" i="10"/>
  <c r="N53" i="10"/>
  <c r="R53" i="10" s="1"/>
  <c r="B53" i="10"/>
  <c r="N52" i="10"/>
  <c r="R52" i="10" s="1"/>
  <c r="B52" i="10"/>
  <c r="N51" i="10"/>
  <c r="R51" i="10" s="1"/>
  <c r="B51" i="10"/>
  <c r="Q50" i="10"/>
  <c r="N50" i="10"/>
  <c r="R50" i="10" s="1"/>
  <c r="B50" i="10"/>
  <c r="N49" i="10"/>
  <c r="B49" i="10"/>
  <c r="N48" i="10"/>
  <c r="R48" i="10" s="1"/>
  <c r="B48" i="10"/>
  <c r="Q47" i="10"/>
  <c r="N47" i="10"/>
  <c r="R47" i="10" s="1"/>
  <c r="B47" i="10"/>
  <c r="N46" i="10"/>
  <c r="Q46" i="10" s="1"/>
  <c r="B46" i="10"/>
  <c r="N45" i="10"/>
  <c r="R45" i="10" s="1"/>
  <c r="B45" i="10"/>
  <c r="N44" i="10"/>
  <c r="B44" i="10"/>
  <c r="Q43" i="10"/>
  <c r="N43" i="10"/>
  <c r="R43" i="10" s="1"/>
  <c r="B43" i="10"/>
  <c r="R42" i="10"/>
  <c r="Q42" i="10"/>
  <c r="N42" i="10"/>
  <c r="B42" i="10"/>
  <c r="N41" i="10"/>
  <c r="R41" i="10" s="1"/>
  <c r="B41" i="10"/>
  <c r="N40" i="10"/>
  <c r="R40" i="10" s="1"/>
  <c r="B40" i="10"/>
  <c r="B37" i="10"/>
  <c r="B36" i="10"/>
  <c r="A34" i="10"/>
  <c r="E31" i="10"/>
  <c r="N27" i="10"/>
  <c r="R27" i="10" s="1"/>
  <c r="B27" i="10"/>
  <c r="N26" i="10"/>
  <c r="R26" i="10" s="1"/>
  <c r="B26" i="10"/>
  <c r="N25" i="10"/>
  <c r="R25" i="10" s="1"/>
  <c r="B25" i="10"/>
  <c r="Q24" i="10"/>
  <c r="N24" i="10"/>
  <c r="R24" i="10" s="1"/>
  <c r="B24" i="10"/>
  <c r="N23" i="10"/>
  <c r="Q23" i="10" s="1"/>
  <c r="B23" i="10"/>
  <c r="N22" i="10"/>
  <c r="R22" i="10" s="1"/>
  <c r="B22" i="10"/>
  <c r="N21" i="10"/>
  <c r="R21" i="10" s="1"/>
  <c r="B21" i="10"/>
  <c r="Q20" i="10"/>
  <c r="N20" i="10"/>
  <c r="R20" i="10" s="1"/>
  <c r="B20" i="10"/>
  <c r="Q19" i="10"/>
  <c r="N19" i="10"/>
  <c r="R19" i="10" s="1"/>
  <c r="B19" i="10"/>
  <c r="N18" i="10"/>
  <c r="R18" i="10" s="1"/>
  <c r="B18" i="10"/>
  <c r="N17" i="10"/>
  <c r="R17" i="10" s="1"/>
  <c r="B17" i="10"/>
  <c r="N16" i="10"/>
  <c r="B16" i="10"/>
  <c r="N15" i="10"/>
  <c r="B15" i="10"/>
  <c r="R14" i="10"/>
  <c r="N14" i="10"/>
  <c r="Q14" i="10" s="1"/>
  <c r="B14" i="10"/>
  <c r="N13" i="10"/>
  <c r="R13" i="10" s="1"/>
  <c r="B13" i="10"/>
  <c r="N12" i="10"/>
  <c r="R12" i="10" s="1"/>
  <c r="B12" i="10"/>
  <c r="N11" i="10"/>
  <c r="R11" i="10" s="1"/>
  <c r="B11" i="10"/>
  <c r="N10" i="10"/>
  <c r="R10" i="10" s="1"/>
  <c r="B10" i="10"/>
  <c r="N9" i="10"/>
  <c r="R9" i="10" s="1"/>
  <c r="B9" i="10"/>
  <c r="N8" i="10"/>
  <c r="R8" i="10" s="1"/>
  <c r="B8" i="10"/>
  <c r="B5" i="10"/>
  <c r="B4" i="10"/>
  <c r="A2" i="10"/>
  <c r="E63" i="9"/>
  <c r="Q59" i="9"/>
  <c r="N59" i="9"/>
  <c r="B59" i="9"/>
  <c r="N58" i="9"/>
  <c r="B58" i="9"/>
  <c r="N57" i="9"/>
  <c r="R57" i="9" s="1"/>
  <c r="B57" i="9"/>
  <c r="N56" i="9"/>
  <c r="R56" i="9" s="1"/>
  <c r="B56" i="9"/>
  <c r="N55" i="9"/>
  <c r="B55" i="9"/>
  <c r="N54" i="9"/>
  <c r="Q54" i="9" s="1"/>
  <c r="B54" i="9"/>
  <c r="N53" i="9"/>
  <c r="R53" i="9" s="1"/>
  <c r="B53" i="9"/>
  <c r="N52" i="9"/>
  <c r="R52" i="9" s="1"/>
  <c r="B52" i="9"/>
  <c r="N51" i="9"/>
  <c r="B51" i="9"/>
  <c r="R50" i="9"/>
  <c r="N50" i="9"/>
  <c r="Q50" i="9" s="1"/>
  <c r="B50" i="9"/>
  <c r="N49" i="9"/>
  <c r="R49" i="9" s="1"/>
  <c r="B49" i="9"/>
  <c r="N48" i="9"/>
  <c r="R48" i="9" s="1"/>
  <c r="B48" i="9"/>
  <c r="N47" i="9"/>
  <c r="B47" i="9"/>
  <c r="R46" i="9"/>
  <c r="N46" i="9"/>
  <c r="Q46" i="9" s="1"/>
  <c r="B46" i="9"/>
  <c r="N45" i="9"/>
  <c r="R45" i="9" s="1"/>
  <c r="B45" i="9"/>
  <c r="N44" i="9"/>
  <c r="R44" i="9" s="1"/>
  <c r="B44" i="9"/>
  <c r="N43" i="9"/>
  <c r="B43" i="9"/>
  <c r="N42" i="9"/>
  <c r="B42" i="9"/>
  <c r="N41" i="9"/>
  <c r="Q41" i="9" s="1"/>
  <c r="B41" i="9"/>
  <c r="N40" i="9"/>
  <c r="R40" i="9" s="1"/>
  <c r="B40" i="9"/>
  <c r="B37" i="9"/>
  <c r="B36" i="9"/>
  <c r="A34" i="9"/>
  <c r="E31" i="9"/>
  <c r="Q27" i="9"/>
  <c r="N27" i="9"/>
  <c r="R27" i="9" s="1"/>
  <c r="B27" i="9"/>
  <c r="N26" i="9"/>
  <c r="Q26" i="9" s="1"/>
  <c r="B26" i="9"/>
  <c r="N25" i="9"/>
  <c r="R25" i="9" s="1"/>
  <c r="B25" i="9"/>
  <c r="N24" i="9"/>
  <c r="R24" i="9" s="1"/>
  <c r="B24" i="9"/>
  <c r="N23" i="9"/>
  <c r="R23" i="9" s="1"/>
  <c r="B23" i="9"/>
  <c r="N22" i="9"/>
  <c r="Q22" i="9" s="1"/>
  <c r="B22" i="9"/>
  <c r="N21" i="9"/>
  <c r="R21" i="9" s="1"/>
  <c r="B21" i="9"/>
  <c r="N20" i="9"/>
  <c r="R20" i="9" s="1"/>
  <c r="B20" i="9"/>
  <c r="N19" i="9"/>
  <c r="R19" i="9" s="1"/>
  <c r="B19" i="9"/>
  <c r="R18" i="9"/>
  <c r="Q18" i="9"/>
  <c r="N18" i="9"/>
  <c r="B18" i="9"/>
  <c r="N17" i="9"/>
  <c r="R17" i="9" s="1"/>
  <c r="B17" i="9"/>
  <c r="N16" i="9"/>
  <c r="R16" i="9" s="1"/>
  <c r="B16" i="9"/>
  <c r="N15" i="9"/>
  <c r="Q15" i="9" s="1"/>
  <c r="B15" i="9"/>
  <c r="N14" i="9"/>
  <c r="B14" i="9"/>
  <c r="N13" i="9"/>
  <c r="R13" i="9" s="1"/>
  <c r="B13" i="9"/>
  <c r="N12" i="9"/>
  <c r="R12" i="9" s="1"/>
  <c r="B12" i="9"/>
  <c r="N11" i="9"/>
  <c r="R11" i="9" s="1"/>
  <c r="B11" i="9"/>
  <c r="N10" i="9"/>
  <c r="R10" i="9" s="1"/>
  <c r="B10" i="9"/>
  <c r="N9" i="9"/>
  <c r="R9" i="9" s="1"/>
  <c r="B9" i="9"/>
  <c r="N8" i="9"/>
  <c r="R8" i="9" s="1"/>
  <c r="B8" i="9"/>
  <c r="B5" i="9"/>
  <c r="B4" i="9"/>
  <c r="A2" i="9"/>
  <c r="E63" i="8"/>
  <c r="N59" i="8"/>
  <c r="R59" i="8" s="1"/>
  <c r="B59" i="8"/>
  <c r="N58" i="8"/>
  <c r="R58" i="8" s="1"/>
  <c r="B58" i="8"/>
  <c r="N57" i="8"/>
  <c r="R57" i="8" s="1"/>
  <c r="B57" i="8"/>
  <c r="N56" i="8"/>
  <c r="Q56" i="8" s="1"/>
  <c r="B56" i="8"/>
  <c r="N55" i="8"/>
  <c r="Q55" i="8" s="1"/>
  <c r="B55" i="8"/>
  <c r="N54" i="8"/>
  <c r="R54" i="8" s="1"/>
  <c r="B54" i="8"/>
  <c r="N53" i="8"/>
  <c r="R53" i="8" s="1"/>
  <c r="B53" i="8"/>
  <c r="N52" i="8"/>
  <c r="B52" i="8"/>
  <c r="Q51" i="8"/>
  <c r="N51" i="8"/>
  <c r="R51" i="8" s="1"/>
  <c r="B51" i="8"/>
  <c r="N50" i="8"/>
  <c r="R50" i="8" s="1"/>
  <c r="B50" i="8"/>
  <c r="N49" i="8"/>
  <c r="R49" i="8" s="1"/>
  <c r="B49" i="8"/>
  <c r="N48" i="8"/>
  <c r="Q48" i="8" s="1"/>
  <c r="B48" i="8"/>
  <c r="N47" i="8"/>
  <c r="Q47" i="8" s="1"/>
  <c r="B47" i="8"/>
  <c r="N46" i="8"/>
  <c r="R46" i="8" s="1"/>
  <c r="B46" i="8"/>
  <c r="N45" i="8"/>
  <c r="R45" i="8" s="1"/>
  <c r="B45" i="8"/>
  <c r="N44" i="8"/>
  <c r="B44" i="8"/>
  <c r="N43" i="8"/>
  <c r="R43" i="8" s="1"/>
  <c r="B43" i="8"/>
  <c r="N42" i="8"/>
  <c r="R42" i="8" s="1"/>
  <c r="B42" i="8"/>
  <c r="N41" i="8"/>
  <c r="R41" i="8" s="1"/>
  <c r="B41" i="8"/>
  <c r="R40" i="8"/>
  <c r="N40" i="8"/>
  <c r="Q40" i="8" s="1"/>
  <c r="B40" i="8"/>
  <c r="B37" i="8"/>
  <c r="B36" i="8"/>
  <c r="A34" i="8"/>
  <c r="E31" i="8"/>
  <c r="R27" i="8"/>
  <c r="Q27" i="8"/>
  <c r="N27" i="8"/>
  <c r="B27" i="8"/>
  <c r="N26" i="8"/>
  <c r="R26" i="8" s="1"/>
  <c r="B26" i="8"/>
  <c r="N25" i="8"/>
  <c r="R25" i="8" s="1"/>
  <c r="B25" i="8"/>
  <c r="R24" i="8"/>
  <c r="Q24" i="8"/>
  <c r="N24" i="8"/>
  <c r="B24" i="8"/>
  <c r="Q23" i="8"/>
  <c r="N23" i="8"/>
  <c r="R23" i="8" s="1"/>
  <c r="B23" i="8"/>
  <c r="N22" i="8"/>
  <c r="R22" i="8" s="1"/>
  <c r="B22" i="8"/>
  <c r="N21" i="8"/>
  <c r="R21" i="8" s="1"/>
  <c r="B21" i="8"/>
  <c r="N20" i="8"/>
  <c r="Q20" i="8" s="1"/>
  <c r="B20" i="8"/>
  <c r="N19" i="8"/>
  <c r="Q19" i="8" s="1"/>
  <c r="B19" i="8"/>
  <c r="N18" i="8"/>
  <c r="R18" i="8" s="1"/>
  <c r="B18" i="8"/>
  <c r="N17" i="8"/>
  <c r="R17" i="8" s="1"/>
  <c r="B17" i="8"/>
  <c r="Q16" i="8"/>
  <c r="N16" i="8"/>
  <c r="R16" i="8" s="1"/>
  <c r="B16" i="8"/>
  <c r="N15" i="8"/>
  <c r="R15" i="8" s="1"/>
  <c r="B15" i="8"/>
  <c r="N14" i="8"/>
  <c r="R14" i="8" s="1"/>
  <c r="B14" i="8"/>
  <c r="N13" i="8"/>
  <c r="R13" i="8" s="1"/>
  <c r="B13" i="8"/>
  <c r="N12" i="8"/>
  <c r="R12" i="8" s="1"/>
  <c r="B12" i="8"/>
  <c r="R11" i="8"/>
  <c r="N11" i="8"/>
  <c r="Q11" i="8" s="1"/>
  <c r="B11" i="8"/>
  <c r="N10" i="8"/>
  <c r="R10" i="8" s="1"/>
  <c r="B10" i="8"/>
  <c r="N9" i="8"/>
  <c r="R9" i="8" s="1"/>
  <c r="B9" i="8"/>
  <c r="N8" i="8"/>
  <c r="R8" i="8" s="1"/>
  <c r="B8" i="8"/>
  <c r="B5" i="8"/>
  <c r="B4" i="8"/>
  <c r="A2" i="8"/>
  <c r="E63" i="7"/>
  <c r="N59" i="7"/>
  <c r="Q59" i="7" s="1"/>
  <c r="B59" i="7"/>
  <c r="N58" i="7"/>
  <c r="Q58" i="7" s="1"/>
  <c r="B58" i="7"/>
  <c r="N57" i="7"/>
  <c r="R57" i="7" s="1"/>
  <c r="B57" i="7"/>
  <c r="N56" i="7"/>
  <c r="R56" i="7" s="1"/>
  <c r="B56" i="7"/>
  <c r="N55" i="7"/>
  <c r="R55" i="7" s="1"/>
  <c r="B55" i="7"/>
  <c r="N54" i="7"/>
  <c r="B54" i="7"/>
  <c r="N53" i="7"/>
  <c r="R53" i="7" s="1"/>
  <c r="B53" i="7"/>
  <c r="N52" i="7"/>
  <c r="B52" i="7"/>
  <c r="N51" i="7"/>
  <c r="R51" i="7" s="1"/>
  <c r="B51" i="7"/>
  <c r="N50" i="7"/>
  <c r="Q50" i="7" s="1"/>
  <c r="B50" i="7"/>
  <c r="N49" i="7"/>
  <c r="R49" i="7" s="1"/>
  <c r="B49" i="7"/>
  <c r="N48" i="7"/>
  <c r="R48" i="7" s="1"/>
  <c r="B48" i="7"/>
  <c r="N47" i="7"/>
  <c r="R47" i="7" s="1"/>
  <c r="B47" i="7"/>
  <c r="N46" i="7"/>
  <c r="Q46" i="7" s="1"/>
  <c r="B46" i="7"/>
  <c r="N45" i="7"/>
  <c r="R45" i="7" s="1"/>
  <c r="B45" i="7"/>
  <c r="N44" i="7"/>
  <c r="B44" i="7"/>
  <c r="N43" i="7"/>
  <c r="Q43" i="7" s="1"/>
  <c r="B43" i="7"/>
  <c r="R42" i="7"/>
  <c r="N42" i="7"/>
  <c r="Q42" i="7" s="1"/>
  <c r="B42" i="7"/>
  <c r="N41" i="7"/>
  <c r="R41" i="7" s="1"/>
  <c r="B41" i="7"/>
  <c r="N40" i="7"/>
  <c r="R40" i="7" s="1"/>
  <c r="B40" i="7"/>
  <c r="B37" i="7"/>
  <c r="B36" i="7"/>
  <c r="A34" i="7"/>
  <c r="E31" i="7"/>
  <c r="N27" i="7"/>
  <c r="R27" i="7" s="1"/>
  <c r="B27" i="7"/>
  <c r="N26" i="7"/>
  <c r="Q26" i="7" s="1"/>
  <c r="B26" i="7"/>
  <c r="N25" i="7"/>
  <c r="R25" i="7" s="1"/>
  <c r="B25" i="7"/>
  <c r="N24" i="7"/>
  <c r="R24" i="7" s="1"/>
  <c r="B24" i="7"/>
  <c r="N23" i="7"/>
  <c r="R23" i="7" s="1"/>
  <c r="B23" i="7"/>
  <c r="N22" i="7"/>
  <c r="Q22" i="7" s="1"/>
  <c r="B22" i="7"/>
  <c r="N21" i="7"/>
  <c r="R21" i="7" s="1"/>
  <c r="B21" i="7"/>
  <c r="N20" i="7"/>
  <c r="R20" i="7" s="1"/>
  <c r="B20" i="7"/>
  <c r="N19" i="7"/>
  <c r="Q19" i="7" s="1"/>
  <c r="B19" i="7"/>
  <c r="N18" i="7"/>
  <c r="Q18" i="7" s="1"/>
  <c r="B18" i="7"/>
  <c r="N17" i="7"/>
  <c r="R17" i="7" s="1"/>
  <c r="B17" i="7"/>
  <c r="N16" i="7"/>
  <c r="R16" i="7" s="1"/>
  <c r="B16" i="7"/>
  <c r="R15" i="7"/>
  <c r="Q15" i="7"/>
  <c r="N15" i="7"/>
  <c r="B15" i="7"/>
  <c r="R14" i="7"/>
  <c r="N14" i="7"/>
  <c r="Q14" i="7" s="1"/>
  <c r="B14" i="7"/>
  <c r="N13" i="7"/>
  <c r="R13" i="7" s="1"/>
  <c r="B13" i="7"/>
  <c r="N12" i="7"/>
  <c r="R12" i="7" s="1"/>
  <c r="B12" i="7"/>
  <c r="N11" i="7"/>
  <c r="R11" i="7" s="1"/>
  <c r="B11" i="7"/>
  <c r="N10" i="7"/>
  <c r="Q10" i="7" s="1"/>
  <c r="B10" i="7"/>
  <c r="N9" i="7"/>
  <c r="R9" i="7" s="1"/>
  <c r="B9" i="7"/>
  <c r="Q8" i="7"/>
  <c r="N8" i="7"/>
  <c r="R8" i="7" s="1"/>
  <c r="B8" i="7"/>
  <c r="B5" i="7"/>
  <c r="B4" i="7"/>
  <c r="A2" i="7"/>
  <c r="E63" i="5"/>
  <c r="R59" i="5"/>
  <c r="Q59" i="5"/>
  <c r="N59" i="5"/>
  <c r="B59" i="5"/>
  <c r="N58" i="5"/>
  <c r="Q58" i="5" s="1"/>
  <c r="B58" i="5"/>
  <c r="N57" i="5"/>
  <c r="R57" i="5" s="1"/>
  <c r="B57" i="5"/>
  <c r="N56" i="5"/>
  <c r="R56" i="5" s="1"/>
  <c r="B56" i="5"/>
  <c r="R55" i="5"/>
  <c r="N55" i="5"/>
  <c r="Q55" i="5" s="1"/>
  <c r="B55" i="5"/>
  <c r="N54" i="5"/>
  <c r="R54" i="5" s="1"/>
  <c r="B54" i="5"/>
  <c r="N53" i="5"/>
  <c r="R53" i="5" s="1"/>
  <c r="B53" i="5"/>
  <c r="N52" i="5"/>
  <c r="R52" i="5" s="1"/>
  <c r="B52" i="5"/>
  <c r="N51" i="5"/>
  <c r="R51" i="5" s="1"/>
  <c r="B51" i="5"/>
  <c r="R50" i="5"/>
  <c r="N50" i="5"/>
  <c r="Q50" i="5" s="1"/>
  <c r="B50" i="5"/>
  <c r="N49" i="5"/>
  <c r="R49" i="5" s="1"/>
  <c r="B49" i="5"/>
  <c r="N48" i="5"/>
  <c r="R48" i="5" s="1"/>
  <c r="B48" i="5"/>
  <c r="N47" i="5"/>
  <c r="R47" i="5" s="1"/>
  <c r="B47" i="5"/>
  <c r="N46" i="5"/>
  <c r="Q46" i="5" s="1"/>
  <c r="B46" i="5"/>
  <c r="N45" i="5"/>
  <c r="R45" i="5" s="1"/>
  <c r="B45" i="5"/>
  <c r="N44" i="5"/>
  <c r="R44" i="5" s="1"/>
  <c r="B44" i="5"/>
  <c r="R43" i="5"/>
  <c r="Q43" i="5"/>
  <c r="N43" i="5"/>
  <c r="B43" i="5"/>
  <c r="N42" i="5"/>
  <c r="Q42" i="5" s="1"/>
  <c r="B42" i="5"/>
  <c r="N41" i="5"/>
  <c r="R41" i="5" s="1"/>
  <c r="B41" i="5"/>
  <c r="N40" i="5"/>
  <c r="R40" i="5" s="1"/>
  <c r="B40" i="5"/>
  <c r="B37" i="5"/>
  <c r="B36" i="5"/>
  <c r="A34" i="5"/>
  <c r="E31" i="5"/>
  <c r="Q27" i="5"/>
  <c r="N27" i="5"/>
  <c r="R27" i="5" s="1"/>
  <c r="B27" i="5"/>
  <c r="Q26" i="5"/>
  <c r="N26" i="5"/>
  <c r="R26" i="5" s="1"/>
  <c r="B26" i="5"/>
  <c r="N25" i="5"/>
  <c r="R25" i="5" s="1"/>
  <c r="B25" i="5"/>
  <c r="N24" i="5"/>
  <c r="R24" i="5" s="1"/>
  <c r="B24" i="5"/>
  <c r="N23" i="5"/>
  <c r="R23" i="5" s="1"/>
  <c r="B23" i="5"/>
  <c r="R22" i="5"/>
  <c r="N22" i="5"/>
  <c r="Q22" i="5" s="1"/>
  <c r="B22" i="5"/>
  <c r="Q21" i="5"/>
  <c r="N21" i="5"/>
  <c r="R21" i="5" s="1"/>
  <c r="B21" i="5"/>
  <c r="N20" i="5"/>
  <c r="R20" i="5" s="1"/>
  <c r="B20" i="5"/>
  <c r="N19" i="5"/>
  <c r="Q19" i="5" s="1"/>
  <c r="B19" i="5"/>
  <c r="Q18" i="5"/>
  <c r="N18" i="5"/>
  <c r="R18" i="5" s="1"/>
  <c r="B18" i="5"/>
  <c r="N17" i="5"/>
  <c r="R17" i="5" s="1"/>
  <c r="B17" i="5"/>
  <c r="N16" i="5"/>
  <c r="R16" i="5" s="1"/>
  <c r="B16" i="5"/>
  <c r="N15" i="5"/>
  <c r="Q15" i="5" s="1"/>
  <c r="B15" i="5"/>
  <c r="N14" i="5"/>
  <c r="R14" i="5" s="1"/>
  <c r="B14" i="5"/>
  <c r="Q13" i="5"/>
  <c r="N13" i="5"/>
  <c r="R13" i="5" s="1"/>
  <c r="B13" i="5"/>
  <c r="N12" i="5"/>
  <c r="R12" i="5" s="1"/>
  <c r="B12" i="5"/>
  <c r="R11" i="5"/>
  <c r="Q11" i="5"/>
  <c r="N11" i="5"/>
  <c r="B11" i="5"/>
  <c r="N10" i="5"/>
  <c r="Q10" i="5" s="1"/>
  <c r="B10" i="5"/>
  <c r="N9" i="5"/>
  <c r="R9" i="5" s="1"/>
  <c r="B9" i="5"/>
  <c r="N8" i="5"/>
  <c r="R8" i="5" s="1"/>
  <c r="B8" i="5"/>
  <c r="B5" i="5"/>
  <c r="B4" i="5"/>
  <c r="A2" i="5"/>
  <c r="N41" i="4"/>
  <c r="N42" i="4"/>
  <c r="N43" i="4"/>
  <c r="N44" i="4"/>
  <c r="N45" i="4"/>
  <c r="R45" i="4" s="1"/>
  <c r="N46" i="4"/>
  <c r="N47" i="4"/>
  <c r="N48" i="4"/>
  <c r="N49" i="4"/>
  <c r="Q49" i="4" s="1"/>
  <c r="N50" i="4"/>
  <c r="N51" i="4"/>
  <c r="N52" i="4"/>
  <c r="R52" i="4" s="1"/>
  <c r="N53" i="4"/>
  <c r="Q53" i="4" s="1"/>
  <c r="N54" i="4"/>
  <c r="Q54" i="4" s="1"/>
  <c r="N55" i="4"/>
  <c r="N56" i="4"/>
  <c r="R56" i="4" s="1"/>
  <c r="N57" i="4"/>
  <c r="Q57" i="4" s="1"/>
  <c r="N58" i="4"/>
  <c r="N59" i="4"/>
  <c r="N40" i="4"/>
  <c r="B41" i="4"/>
  <c r="B42" i="4"/>
  <c r="B43" i="4"/>
  <c r="B44" i="4"/>
  <c r="B45" i="4"/>
  <c r="B46" i="4"/>
  <c r="B47" i="4"/>
  <c r="B48" i="4"/>
  <c r="B49" i="4"/>
  <c r="B50" i="4"/>
  <c r="B51" i="4"/>
  <c r="B52" i="4"/>
  <c r="B53" i="4"/>
  <c r="B54" i="4"/>
  <c r="B55" i="4"/>
  <c r="B56" i="4"/>
  <c r="B57" i="4"/>
  <c r="B58" i="4"/>
  <c r="B59" i="4"/>
  <c r="B40" i="4"/>
  <c r="AE9" i="11"/>
  <c r="AE10" i="11"/>
  <c r="AE11" i="11"/>
  <c r="AE12" i="11"/>
  <c r="AE13" i="11"/>
  <c r="AE14" i="11"/>
  <c r="AE15" i="11"/>
  <c r="AE16" i="11"/>
  <c r="AE17" i="11"/>
  <c r="AE18" i="11"/>
  <c r="AE19" i="11"/>
  <c r="AE20" i="11"/>
  <c r="AE21" i="11"/>
  <c r="AE22" i="11"/>
  <c r="AE23" i="11"/>
  <c r="AE24" i="11"/>
  <c r="AE25" i="11"/>
  <c r="AE26" i="11"/>
  <c r="AE27" i="11"/>
  <c r="AC9" i="11"/>
  <c r="AC10" i="11"/>
  <c r="AC11" i="11"/>
  <c r="AC12" i="11"/>
  <c r="AC13" i="11"/>
  <c r="AC14" i="11"/>
  <c r="AC15" i="11"/>
  <c r="AC16" i="11"/>
  <c r="AC17" i="11"/>
  <c r="AC18" i="11"/>
  <c r="AC19" i="11"/>
  <c r="AC20" i="11"/>
  <c r="AC21" i="11"/>
  <c r="AC22" i="11"/>
  <c r="AC23" i="11"/>
  <c r="AC24" i="11"/>
  <c r="AC25" i="11"/>
  <c r="AC26" i="11"/>
  <c r="AC27" i="11"/>
  <c r="AC8" i="11"/>
  <c r="AA9" i="11"/>
  <c r="AA10" i="11"/>
  <c r="AA11" i="11"/>
  <c r="AA12" i="11"/>
  <c r="AA13" i="11"/>
  <c r="AA14" i="11"/>
  <c r="AA15" i="11"/>
  <c r="AA16" i="11"/>
  <c r="AA17" i="11"/>
  <c r="AA18" i="11"/>
  <c r="AA19" i="11"/>
  <c r="AA20" i="11"/>
  <c r="AA21" i="11"/>
  <c r="AA22" i="11"/>
  <c r="AA23" i="11"/>
  <c r="AA24" i="11"/>
  <c r="AA25" i="11"/>
  <c r="AA26" i="11"/>
  <c r="AA27" i="11"/>
  <c r="AA8" i="11"/>
  <c r="A34" i="4"/>
  <c r="A2" i="4"/>
  <c r="E63" i="4"/>
  <c r="Q58" i="4"/>
  <c r="Q50" i="4"/>
  <c r="R48" i="4"/>
  <c r="Q46" i="4"/>
  <c r="R44" i="4"/>
  <c r="Q42" i="4"/>
  <c r="R40" i="4"/>
  <c r="B37" i="4"/>
  <c r="B36" i="4"/>
  <c r="J31" i="1"/>
  <c r="I31" i="1"/>
  <c r="AX28" i="11"/>
  <c r="Y9" i="11"/>
  <c r="AW9" i="11" s="1"/>
  <c r="Y10" i="11"/>
  <c r="AW10" i="11" s="1"/>
  <c r="Y11" i="11"/>
  <c r="AW11" i="11" s="1"/>
  <c r="Y12" i="11"/>
  <c r="AW12" i="11" s="1"/>
  <c r="Y13" i="11"/>
  <c r="AW13" i="11" s="1"/>
  <c r="Y14" i="11"/>
  <c r="AW14" i="11" s="1"/>
  <c r="Y15" i="11"/>
  <c r="AW15" i="11" s="1"/>
  <c r="Y16" i="11"/>
  <c r="AW16" i="11" s="1"/>
  <c r="Y17" i="11"/>
  <c r="AW17" i="11" s="1"/>
  <c r="Y18" i="11"/>
  <c r="AW18" i="11" s="1"/>
  <c r="Y19" i="11"/>
  <c r="AW19" i="11" s="1"/>
  <c r="Y20" i="11"/>
  <c r="AW20" i="11" s="1"/>
  <c r="Y21" i="11"/>
  <c r="AW21" i="11" s="1"/>
  <c r="Y22" i="11"/>
  <c r="AW22" i="11" s="1"/>
  <c r="Y23" i="11"/>
  <c r="AW23" i="11" s="1"/>
  <c r="Y24" i="11"/>
  <c r="AW24" i="11" s="1"/>
  <c r="Y25" i="11"/>
  <c r="AW25" i="11" s="1"/>
  <c r="Y26" i="11"/>
  <c r="AW26" i="11" s="1"/>
  <c r="Y27" i="11"/>
  <c r="AW27" i="11" s="1"/>
  <c r="Y8" i="11"/>
  <c r="AW8" i="11" s="1"/>
  <c r="W9" i="11"/>
  <c r="AV9" i="11" s="1"/>
  <c r="W10" i="11"/>
  <c r="AV10" i="11" s="1"/>
  <c r="W11" i="11"/>
  <c r="AV11" i="11" s="1"/>
  <c r="W12" i="11"/>
  <c r="AV12" i="11" s="1"/>
  <c r="W13" i="11"/>
  <c r="AV13" i="11" s="1"/>
  <c r="W14" i="11"/>
  <c r="AV14" i="11" s="1"/>
  <c r="W15" i="11"/>
  <c r="AV15" i="11" s="1"/>
  <c r="W16" i="11"/>
  <c r="AV16" i="11" s="1"/>
  <c r="W17" i="11"/>
  <c r="AV17" i="11" s="1"/>
  <c r="W18" i="11"/>
  <c r="AV18" i="11" s="1"/>
  <c r="W19" i="11"/>
  <c r="AV19" i="11" s="1"/>
  <c r="W20" i="11"/>
  <c r="AV20" i="11" s="1"/>
  <c r="W21" i="11"/>
  <c r="AV21" i="11" s="1"/>
  <c r="W22" i="11"/>
  <c r="AV22" i="11" s="1"/>
  <c r="W23" i="11"/>
  <c r="AV23" i="11" s="1"/>
  <c r="W24" i="11"/>
  <c r="AV24" i="11" s="1"/>
  <c r="W25" i="11"/>
  <c r="AV25" i="11" s="1"/>
  <c r="W26" i="11"/>
  <c r="AV26" i="11" s="1"/>
  <c r="W27" i="11"/>
  <c r="AV27" i="11" s="1"/>
  <c r="W8" i="11"/>
  <c r="AV8" i="11" s="1"/>
  <c r="U9" i="11"/>
  <c r="AU9" i="11" s="1"/>
  <c r="U10" i="11"/>
  <c r="AU10" i="11" s="1"/>
  <c r="U11" i="11"/>
  <c r="AU11" i="11" s="1"/>
  <c r="U12" i="11"/>
  <c r="AU12" i="11" s="1"/>
  <c r="U13" i="11"/>
  <c r="AU13" i="11" s="1"/>
  <c r="U14" i="11"/>
  <c r="AU14" i="11" s="1"/>
  <c r="U15" i="11"/>
  <c r="AU15" i="11" s="1"/>
  <c r="U16" i="11"/>
  <c r="AU16" i="11" s="1"/>
  <c r="U17" i="11"/>
  <c r="AU17" i="11" s="1"/>
  <c r="U18" i="11"/>
  <c r="AU18" i="11" s="1"/>
  <c r="U19" i="11"/>
  <c r="AU19" i="11" s="1"/>
  <c r="U20" i="11"/>
  <c r="AU20" i="11" s="1"/>
  <c r="U21" i="11"/>
  <c r="AU21" i="11" s="1"/>
  <c r="U22" i="11"/>
  <c r="AU22" i="11" s="1"/>
  <c r="U23" i="11"/>
  <c r="AU23" i="11" s="1"/>
  <c r="U24" i="11"/>
  <c r="AU24" i="11" s="1"/>
  <c r="U25" i="11"/>
  <c r="AU25" i="11" s="1"/>
  <c r="U26" i="11"/>
  <c r="AU26" i="11" s="1"/>
  <c r="U27" i="11"/>
  <c r="AU27" i="11" s="1"/>
  <c r="U8" i="11"/>
  <c r="AU8" i="11" s="1"/>
  <c r="S9" i="11"/>
  <c r="AT9" i="11" s="1"/>
  <c r="S10" i="11"/>
  <c r="AT10" i="11" s="1"/>
  <c r="S11" i="11"/>
  <c r="AT11" i="11" s="1"/>
  <c r="S12" i="11"/>
  <c r="AT12" i="11" s="1"/>
  <c r="S13" i="11"/>
  <c r="AT13" i="11" s="1"/>
  <c r="S14" i="11"/>
  <c r="AT14" i="11" s="1"/>
  <c r="S15" i="11"/>
  <c r="AT15" i="11" s="1"/>
  <c r="S16" i="11"/>
  <c r="AT16" i="11" s="1"/>
  <c r="S17" i="11"/>
  <c r="AT17" i="11" s="1"/>
  <c r="S18" i="11"/>
  <c r="AT18" i="11" s="1"/>
  <c r="S19" i="11"/>
  <c r="AT19" i="11" s="1"/>
  <c r="S20" i="11"/>
  <c r="AT20" i="11" s="1"/>
  <c r="S21" i="11"/>
  <c r="AT21" i="11" s="1"/>
  <c r="S22" i="11"/>
  <c r="AT22" i="11" s="1"/>
  <c r="S23" i="11"/>
  <c r="AT23" i="11" s="1"/>
  <c r="S24" i="11"/>
  <c r="AT24" i="11" s="1"/>
  <c r="S25" i="11"/>
  <c r="AT25" i="11" s="1"/>
  <c r="S26" i="11"/>
  <c r="AT26" i="11" s="1"/>
  <c r="S27" i="11"/>
  <c r="AT27" i="11" s="1"/>
  <c r="S8" i="11"/>
  <c r="AT8" i="11" s="1"/>
  <c r="Q9" i="11"/>
  <c r="AS9" i="11" s="1"/>
  <c r="Q10" i="11"/>
  <c r="AS10" i="11" s="1"/>
  <c r="Q11" i="11"/>
  <c r="AS11" i="11" s="1"/>
  <c r="Q12" i="11"/>
  <c r="AS12" i="11" s="1"/>
  <c r="Q13" i="11"/>
  <c r="AS13" i="11" s="1"/>
  <c r="Q14" i="11"/>
  <c r="AS14" i="11" s="1"/>
  <c r="Q15" i="11"/>
  <c r="AS15" i="11" s="1"/>
  <c r="Q16" i="11"/>
  <c r="AS16" i="11" s="1"/>
  <c r="Q17" i="11"/>
  <c r="AS17" i="11" s="1"/>
  <c r="Q18" i="11"/>
  <c r="AS18" i="11" s="1"/>
  <c r="Q19" i="11"/>
  <c r="AS19" i="11" s="1"/>
  <c r="Q20" i="11"/>
  <c r="AS20" i="11" s="1"/>
  <c r="Q21" i="11"/>
  <c r="AS21" i="11" s="1"/>
  <c r="Q22" i="11"/>
  <c r="AS22" i="11" s="1"/>
  <c r="Q23" i="11"/>
  <c r="AS23" i="11" s="1"/>
  <c r="Q24" i="11"/>
  <c r="AS24" i="11" s="1"/>
  <c r="Q25" i="11"/>
  <c r="AS25" i="11" s="1"/>
  <c r="Q26" i="11"/>
  <c r="AS26" i="11" s="1"/>
  <c r="Q27" i="11"/>
  <c r="AS27" i="11" s="1"/>
  <c r="Q8" i="11"/>
  <c r="AS8" i="11" s="1"/>
  <c r="O9" i="11"/>
  <c r="AR9" i="11" s="1"/>
  <c r="O10" i="11"/>
  <c r="AR10" i="11" s="1"/>
  <c r="O11" i="11"/>
  <c r="AR11" i="11" s="1"/>
  <c r="O12" i="11"/>
  <c r="AR12" i="11" s="1"/>
  <c r="O13" i="11"/>
  <c r="AR13" i="11" s="1"/>
  <c r="O14" i="11"/>
  <c r="AR14" i="11" s="1"/>
  <c r="O15" i="11"/>
  <c r="AR15" i="11" s="1"/>
  <c r="O16" i="11"/>
  <c r="AR16" i="11" s="1"/>
  <c r="O17" i="11"/>
  <c r="AR17" i="11" s="1"/>
  <c r="O18" i="11"/>
  <c r="AR18" i="11" s="1"/>
  <c r="O19" i="11"/>
  <c r="AR19" i="11" s="1"/>
  <c r="O20" i="11"/>
  <c r="AR20" i="11" s="1"/>
  <c r="O21" i="11"/>
  <c r="AR21" i="11" s="1"/>
  <c r="O22" i="11"/>
  <c r="AR22" i="11" s="1"/>
  <c r="O23" i="11"/>
  <c r="AR23" i="11" s="1"/>
  <c r="O24" i="11"/>
  <c r="AR24" i="11" s="1"/>
  <c r="O25" i="11"/>
  <c r="AR25" i="11" s="1"/>
  <c r="O26" i="11"/>
  <c r="AR26" i="11" s="1"/>
  <c r="O27" i="11"/>
  <c r="AR27" i="11" s="1"/>
  <c r="O8" i="11"/>
  <c r="AR8" i="11" s="1"/>
  <c r="E3" i="34" l="1"/>
  <c r="E35" i="35"/>
  <c r="E3" i="35"/>
  <c r="E35" i="8"/>
  <c r="E3" i="8"/>
  <c r="E35" i="5"/>
  <c r="E3" i="5"/>
  <c r="E3" i="4"/>
  <c r="Q24" i="7"/>
  <c r="Q55" i="7"/>
  <c r="R58" i="7"/>
  <c r="Q15" i="8"/>
  <c r="R15" i="9"/>
  <c r="Q49" i="9"/>
  <c r="Q13" i="34"/>
  <c r="Q49" i="34"/>
  <c r="Q41" i="35"/>
  <c r="Q12" i="36"/>
  <c r="Q15" i="37"/>
  <c r="Q18" i="37"/>
  <c r="Q50" i="37"/>
  <c r="R15" i="38"/>
  <c r="Q43" i="38"/>
  <c r="R8" i="39"/>
  <c r="Q11" i="39"/>
  <c r="R22" i="39"/>
  <c r="Q23" i="40"/>
  <c r="Q55" i="40"/>
  <c r="Q54" i="5"/>
  <c r="Q59" i="8"/>
  <c r="R23" i="10"/>
  <c r="Q26" i="10"/>
  <c r="Q48" i="10"/>
  <c r="Q51" i="10"/>
  <c r="R54" i="10"/>
  <c r="Q53" i="34"/>
  <c r="R14" i="35"/>
  <c r="R58" i="35"/>
  <c r="R10" i="36"/>
  <c r="R41" i="36"/>
  <c r="Q53" i="36"/>
  <c r="Q56" i="36"/>
  <c r="Q22" i="37"/>
  <c r="Q10" i="38"/>
  <c r="Q15" i="39"/>
  <c r="R26" i="39"/>
  <c r="Q55" i="39"/>
  <c r="Q58" i="39"/>
  <c r="R14" i="40"/>
  <c r="Q53" i="40"/>
  <c r="Q9" i="41"/>
  <c r="Q16" i="41"/>
  <c r="R19" i="41"/>
  <c r="Q25" i="41"/>
  <c r="Q45" i="41"/>
  <c r="Q55" i="41"/>
  <c r="Q11" i="42"/>
  <c r="R14" i="42"/>
  <c r="Q20" i="42"/>
  <c r="Q23" i="42"/>
  <c r="Q51" i="42"/>
  <c r="R54" i="42"/>
  <c r="R56" i="8"/>
  <c r="Q19" i="9"/>
  <c r="R11" i="34"/>
  <c r="R14" i="34"/>
  <c r="Q47" i="34"/>
  <c r="R11" i="35"/>
  <c r="R55" i="35"/>
  <c r="R13" i="36"/>
  <c r="Q16" i="36"/>
  <c r="R25" i="36"/>
  <c r="Q42" i="37"/>
  <c r="R15" i="5"/>
  <c r="Q23" i="7"/>
  <c r="R43" i="7"/>
  <c r="Q23" i="9"/>
  <c r="R54" i="9"/>
  <c r="Q11" i="10"/>
  <c r="Q18" i="10"/>
  <c r="Q40" i="10"/>
  <c r="R46" i="10"/>
  <c r="Q21" i="34"/>
  <c r="Q41" i="34"/>
  <c r="R22" i="35"/>
  <c r="Q49" i="35"/>
  <c r="Q8" i="36"/>
  <c r="Q45" i="36"/>
  <c r="Q48" i="36"/>
  <c r="Q42" i="38"/>
  <c r="Q44" i="38"/>
  <c r="Q47" i="38"/>
  <c r="Q18" i="39"/>
  <c r="R41" i="40"/>
  <c r="Q47" i="40"/>
  <c r="Q23" i="41"/>
  <c r="Q27" i="42"/>
  <c r="Q40" i="42"/>
  <c r="Q43" i="42"/>
  <c r="R46" i="42"/>
  <c r="Q49" i="42"/>
  <c r="Q16" i="7"/>
  <c r="Q47" i="7"/>
  <c r="R50" i="7"/>
  <c r="Q43" i="8"/>
  <c r="Q10" i="9"/>
  <c r="R57" i="40"/>
  <c r="Q15" i="42"/>
  <c r="R18" i="42"/>
  <c r="R58" i="5"/>
  <c r="Q9" i="34"/>
  <c r="Q15" i="34"/>
  <c r="R17" i="36"/>
  <c r="Q20" i="36"/>
  <c r="Q11" i="38"/>
  <c r="Q20" i="38"/>
  <c r="Q40" i="38"/>
  <c r="R16" i="39"/>
  <c r="R51" i="39"/>
  <c r="AC6" i="11"/>
  <c r="M38" i="11"/>
  <c r="AE6" i="11"/>
  <c r="Y38" i="11"/>
  <c r="E3" i="7"/>
  <c r="E35" i="38"/>
  <c r="E35" i="41"/>
  <c r="AA6" i="11"/>
  <c r="AG55" i="11"/>
  <c r="AI55" i="11" s="1"/>
  <c r="AG47" i="11"/>
  <c r="AI47" i="11" s="1"/>
  <c r="AG48" i="11"/>
  <c r="AI48" i="11" s="1"/>
  <c r="AG42" i="11"/>
  <c r="AI42" i="11" s="1"/>
  <c r="AG49" i="11"/>
  <c r="AI49" i="11" s="1"/>
  <c r="AG56" i="11"/>
  <c r="AI56" i="11" s="1"/>
  <c r="AG57" i="11"/>
  <c r="AI57" i="11" s="1"/>
  <c r="AG41" i="11"/>
  <c r="AI41" i="11" s="1"/>
  <c r="AG58" i="11"/>
  <c r="AI58" i="11" s="1"/>
  <c r="AG59" i="11"/>
  <c r="AI59" i="11" s="1"/>
  <c r="AG50" i="11"/>
  <c r="AI50" i="11" s="1"/>
  <c r="AG51" i="11"/>
  <c r="AI51" i="11" s="1"/>
  <c r="AG52" i="11"/>
  <c r="AI52" i="11" s="1"/>
  <c r="AG43" i="11"/>
  <c r="AI43" i="11" s="1"/>
  <c r="AG53" i="11"/>
  <c r="AI53" i="11" s="1"/>
  <c r="AG44" i="11"/>
  <c r="AI44" i="11" s="1"/>
  <c r="AG45" i="11"/>
  <c r="AI45" i="11" s="1"/>
  <c r="AG46" i="11"/>
  <c r="AI46" i="11" s="1"/>
  <c r="AG54" i="11"/>
  <c r="AI54" i="11" s="1"/>
  <c r="AX55" i="11"/>
  <c r="AX53" i="11"/>
  <c r="AX51" i="11"/>
  <c r="AX47" i="11"/>
  <c r="AX45" i="11"/>
  <c r="AX43" i="11"/>
  <c r="AX42" i="11"/>
  <c r="AX41" i="11"/>
  <c r="AL58" i="11"/>
  <c r="Q50" i="34"/>
  <c r="R50" i="34"/>
  <c r="Q42" i="34"/>
  <c r="R54" i="35"/>
  <c r="R46" i="36"/>
  <c r="R53" i="38"/>
  <c r="Q53" i="38"/>
  <c r="Q47" i="39"/>
  <c r="Q50" i="39"/>
  <c r="Q26" i="40"/>
  <c r="Q12" i="41"/>
  <c r="Q15" i="41"/>
  <c r="R40" i="41"/>
  <c r="Q40" i="41"/>
  <c r="Q44" i="42"/>
  <c r="R47" i="42"/>
  <c r="Q47" i="42"/>
  <c r="Q14" i="5"/>
  <c r="Q23" i="5"/>
  <c r="R46" i="5"/>
  <c r="Q51" i="5"/>
  <c r="R10" i="7"/>
  <c r="R19" i="7"/>
  <c r="R26" i="7"/>
  <c r="R19" i="8"/>
  <c r="Q44" i="8"/>
  <c r="R44" i="8"/>
  <c r="R15" i="10"/>
  <c r="Q15" i="10"/>
  <c r="Q45" i="10"/>
  <c r="Q15" i="35"/>
  <c r="R27" i="35"/>
  <c r="Q42" i="36"/>
  <c r="R42" i="36"/>
  <c r="Q57" i="36"/>
  <c r="R57" i="36"/>
  <c r="Q48" i="38"/>
  <c r="Q10" i="40"/>
  <c r="R51" i="40"/>
  <c r="Q51" i="40"/>
  <c r="R26" i="42"/>
  <c r="E35" i="7"/>
  <c r="E3" i="42"/>
  <c r="AA38" i="11"/>
  <c r="Q12" i="10"/>
  <c r="R10" i="35"/>
  <c r="R16" i="38"/>
  <c r="Q16" i="38"/>
  <c r="R23" i="39"/>
  <c r="Q23" i="39"/>
  <c r="Q24" i="41"/>
  <c r="R27" i="41"/>
  <c r="Q27" i="41"/>
  <c r="Q42" i="42"/>
  <c r="R42" i="42"/>
  <c r="E35" i="10"/>
  <c r="E35" i="42"/>
  <c r="AC38" i="11"/>
  <c r="R47" i="8"/>
  <c r="R55" i="9"/>
  <c r="Q55" i="9"/>
  <c r="R43" i="35"/>
  <c r="Q43" i="35"/>
  <c r="R13" i="40"/>
  <c r="Q13" i="40"/>
  <c r="R58" i="38"/>
  <c r="Q58" i="38"/>
  <c r="Q17" i="40"/>
  <c r="R22" i="40"/>
  <c r="Q22" i="40"/>
  <c r="R24" i="42"/>
  <c r="Q24" i="42"/>
  <c r="R51" i="9"/>
  <c r="Q51" i="9"/>
  <c r="R41" i="39"/>
  <c r="Q41" i="39"/>
  <c r="Q12" i="7"/>
  <c r="R44" i="7"/>
  <c r="Q44" i="7"/>
  <c r="R52" i="7"/>
  <c r="Q52" i="7"/>
  <c r="R42" i="9"/>
  <c r="Q42" i="9"/>
  <c r="R22" i="7"/>
  <c r="Q8" i="8"/>
  <c r="R48" i="8"/>
  <c r="R14" i="9"/>
  <c r="Q14" i="9"/>
  <c r="R10" i="34"/>
  <c r="Q10" i="34"/>
  <c r="AA38" i="43"/>
  <c r="K38" i="43"/>
  <c r="Y6" i="43"/>
  <c r="I6" i="43"/>
  <c r="Q38" i="43"/>
  <c r="AE6" i="43"/>
  <c r="Y38" i="43"/>
  <c r="I38" i="43"/>
  <c r="W6" i="43"/>
  <c r="G6" i="43"/>
  <c r="M38" i="43"/>
  <c r="W38" i="43"/>
  <c r="G38" i="43"/>
  <c r="U6" i="43"/>
  <c r="E6" i="43"/>
  <c r="AC6" i="43"/>
  <c r="U38" i="43"/>
  <c r="E38" i="43"/>
  <c r="S6" i="43"/>
  <c r="O6" i="43"/>
  <c r="O38" i="43"/>
  <c r="M6" i="43"/>
  <c r="AC38" i="43"/>
  <c r="AA6" i="43"/>
  <c r="S38" i="43"/>
  <c r="AG6" i="43"/>
  <c r="Q6" i="43"/>
  <c r="AG38" i="43"/>
  <c r="AE38" i="43"/>
  <c r="K6" i="43"/>
  <c r="W38" i="11"/>
  <c r="G38" i="11"/>
  <c r="E3" i="41"/>
  <c r="E3" i="37"/>
  <c r="E3" i="10"/>
  <c r="U38" i="11"/>
  <c r="E38" i="11"/>
  <c r="E35" i="40"/>
  <c r="E35" i="36"/>
  <c r="E35" i="9"/>
  <c r="E35" i="4"/>
  <c r="S38" i="11"/>
  <c r="C38" i="11"/>
  <c r="E3" i="40"/>
  <c r="E3" i="36"/>
  <c r="E3" i="9"/>
  <c r="Q38" i="11"/>
  <c r="E35" i="39"/>
  <c r="AE38" i="11"/>
  <c r="O38" i="11"/>
  <c r="E3" i="39"/>
  <c r="R10" i="5"/>
  <c r="Q17" i="5"/>
  <c r="R19" i="5"/>
  <c r="R42" i="5"/>
  <c r="Q47" i="5"/>
  <c r="Q11" i="7"/>
  <c r="Q20" i="7"/>
  <c r="Q27" i="7"/>
  <c r="Q40" i="7"/>
  <c r="Q48" i="7"/>
  <c r="Q56" i="7"/>
  <c r="R20" i="8"/>
  <c r="R55" i="8"/>
  <c r="R26" i="9"/>
  <c r="R43" i="9"/>
  <c r="Q43" i="9"/>
  <c r="Q10" i="10"/>
  <c r="Q22" i="10"/>
  <c r="Q27" i="10"/>
  <c r="R49" i="10"/>
  <c r="Q49" i="10"/>
  <c r="Q58" i="10"/>
  <c r="Q50" i="35"/>
  <c r="R50" i="35"/>
  <c r="Q24" i="36"/>
  <c r="R40" i="36"/>
  <c r="Q40" i="36"/>
  <c r="R19" i="37"/>
  <c r="Q19" i="37"/>
  <c r="R47" i="37"/>
  <c r="Q47" i="37"/>
  <c r="R21" i="39"/>
  <c r="Q21" i="39"/>
  <c r="R59" i="39"/>
  <c r="Q59" i="39"/>
  <c r="Q19" i="40"/>
  <c r="Q46" i="40"/>
  <c r="R49" i="40"/>
  <c r="Q49" i="40"/>
  <c r="Q58" i="40"/>
  <c r="Q47" i="41"/>
  <c r="Q49" i="41"/>
  <c r="Q16" i="42"/>
  <c r="Q19" i="42"/>
  <c r="E35" i="34"/>
  <c r="R17" i="34"/>
  <c r="Q17" i="34"/>
  <c r="Q9" i="5"/>
  <c r="R41" i="9"/>
  <c r="R45" i="34"/>
  <c r="Q45" i="34"/>
  <c r="R18" i="7"/>
  <c r="R46" i="7"/>
  <c r="Q51" i="7"/>
  <c r="Q54" i="7"/>
  <c r="R54" i="7"/>
  <c r="Q12" i="8"/>
  <c r="Q52" i="8"/>
  <c r="R52" i="8"/>
  <c r="Q11" i="9"/>
  <c r="R47" i="9"/>
  <c r="Q47" i="9"/>
  <c r="Q52" i="10"/>
  <c r="R55" i="10"/>
  <c r="Q55" i="10"/>
  <c r="Q19" i="34"/>
  <c r="Q55" i="34"/>
  <c r="R58" i="34"/>
  <c r="Q22" i="36"/>
  <c r="R22" i="36"/>
  <c r="Q11" i="37"/>
  <c r="Q59" i="37"/>
  <c r="Q8" i="38"/>
  <c r="R14" i="38"/>
  <c r="Q14" i="38"/>
  <c r="Q26" i="38"/>
  <c r="Q55" i="38"/>
  <c r="Q14" i="39"/>
  <c r="R57" i="39"/>
  <c r="Q57" i="39"/>
  <c r="R20" i="41"/>
  <c r="Q20" i="41"/>
  <c r="E35" i="37"/>
  <c r="I38" i="11"/>
  <c r="Q18" i="35"/>
  <c r="R18" i="35"/>
  <c r="R42" i="40"/>
  <c r="Q42" i="40"/>
  <c r="R52" i="42"/>
  <c r="Q52" i="42"/>
  <c r="Q44" i="36"/>
  <c r="R16" i="10"/>
  <c r="Q16" i="10"/>
  <c r="R27" i="34"/>
  <c r="Q27" i="34"/>
  <c r="Q58" i="9"/>
  <c r="R58" i="9"/>
  <c r="R44" i="10"/>
  <c r="Q44" i="10"/>
  <c r="Q22" i="34"/>
  <c r="R22" i="34"/>
  <c r="R43" i="39"/>
  <c r="Q43" i="39"/>
  <c r="E3" i="38"/>
  <c r="K38" i="11"/>
  <c r="Q10" i="39"/>
  <c r="R12" i="39"/>
  <c r="Q46" i="39"/>
  <c r="Q15" i="40"/>
  <c r="Q54" i="40"/>
  <c r="Q8" i="41"/>
  <c r="Q12" i="42"/>
  <c r="R22" i="9"/>
  <c r="Q45" i="9"/>
  <c r="Q53" i="9"/>
  <c r="Q8" i="10"/>
  <c r="Q41" i="10"/>
  <c r="Q25" i="34"/>
  <c r="Q43" i="34"/>
  <c r="R26" i="35"/>
  <c r="R46" i="35"/>
  <c r="R18" i="36"/>
  <c r="Q49" i="36"/>
  <c r="Q10" i="37"/>
  <c r="Q27" i="37"/>
  <c r="Q55" i="37"/>
  <c r="Q22" i="38"/>
  <c r="Q24" i="38"/>
  <c r="Q49" i="38"/>
  <c r="Q59" i="40"/>
  <c r="Q13" i="41"/>
  <c r="Q43" i="41"/>
  <c r="R10" i="42"/>
  <c r="Q54" i="38"/>
  <c r="Q56" i="38"/>
  <c r="Q11" i="40"/>
  <c r="R54" i="34"/>
  <c r="R42" i="35"/>
  <c r="R14" i="36"/>
  <c r="Q45" i="38"/>
  <c r="Q59" i="38"/>
  <c r="Q13" i="39"/>
  <c r="Q49" i="39"/>
  <c r="Q51" i="41"/>
  <c r="Q53" i="41"/>
  <c r="AX59" i="11"/>
  <c r="AX57" i="11"/>
  <c r="AX49" i="11"/>
  <c r="AX58" i="11"/>
  <c r="AX40" i="11"/>
  <c r="AX56" i="11"/>
  <c r="AX44" i="11"/>
  <c r="AX46" i="11"/>
  <c r="AX48" i="11"/>
  <c r="AX50" i="11"/>
  <c r="AX52" i="11"/>
  <c r="AX54" i="11"/>
  <c r="AG40" i="11"/>
  <c r="AI40" i="11" s="1"/>
  <c r="Q9" i="42"/>
  <c r="Q13" i="42"/>
  <c r="Q17" i="42"/>
  <c r="Q21" i="42"/>
  <c r="Q25" i="42"/>
  <c r="Q57" i="42"/>
  <c r="R59" i="41"/>
  <c r="Q57" i="41"/>
  <c r="Q10" i="41"/>
  <c r="Q14" i="41"/>
  <c r="Q18" i="41"/>
  <c r="Q22" i="41"/>
  <c r="Q26" i="41"/>
  <c r="Q42" i="41"/>
  <c r="Q46" i="41"/>
  <c r="Q50" i="41"/>
  <c r="Q54" i="41"/>
  <c r="Q58" i="41"/>
  <c r="Q8" i="40"/>
  <c r="Q12" i="40"/>
  <c r="Q16" i="40"/>
  <c r="Q20" i="40"/>
  <c r="Q24" i="40"/>
  <c r="Q40" i="40"/>
  <c r="Q44" i="40"/>
  <c r="Q48" i="40"/>
  <c r="Q52" i="40"/>
  <c r="Q56" i="40"/>
  <c r="Q24" i="39"/>
  <c r="Q40" i="39"/>
  <c r="Q44" i="39"/>
  <c r="Q48" i="39"/>
  <c r="Q52" i="39"/>
  <c r="Q56" i="39"/>
  <c r="Q9" i="38"/>
  <c r="Q13" i="38"/>
  <c r="Q17" i="38"/>
  <c r="Q21" i="38"/>
  <c r="Q25" i="38"/>
  <c r="Q57" i="38"/>
  <c r="Q8" i="37"/>
  <c r="Q12" i="37"/>
  <c r="Q16" i="37"/>
  <c r="Q20" i="37"/>
  <c r="Q24" i="37"/>
  <c r="Q40" i="37"/>
  <c r="Q44" i="37"/>
  <c r="Q48" i="37"/>
  <c r="Q52" i="37"/>
  <c r="Q56" i="37"/>
  <c r="Q9" i="37"/>
  <c r="Q13" i="37"/>
  <c r="Q17" i="37"/>
  <c r="Q21" i="37"/>
  <c r="Q25" i="37"/>
  <c r="Q41" i="37"/>
  <c r="Q45" i="37"/>
  <c r="Q49" i="37"/>
  <c r="Q53" i="37"/>
  <c r="Q57" i="37"/>
  <c r="R11" i="36"/>
  <c r="R15" i="36"/>
  <c r="R19" i="36"/>
  <c r="R23" i="36"/>
  <c r="R27" i="36"/>
  <c r="R43" i="36"/>
  <c r="R47" i="36"/>
  <c r="R51" i="36"/>
  <c r="R55" i="36"/>
  <c r="R59" i="36"/>
  <c r="R59" i="35"/>
  <c r="Q8" i="35"/>
  <c r="Q12" i="35"/>
  <c r="Q16" i="35"/>
  <c r="Q20" i="35"/>
  <c r="Q24" i="35"/>
  <c r="Q40" i="35"/>
  <c r="Q44" i="35"/>
  <c r="Q48" i="35"/>
  <c r="Q52" i="35"/>
  <c r="Q56" i="35"/>
  <c r="Q9" i="35"/>
  <c r="Q13" i="35"/>
  <c r="Q17" i="35"/>
  <c r="Q21" i="35"/>
  <c r="Q25" i="35"/>
  <c r="Q57" i="35"/>
  <c r="R59" i="34"/>
  <c r="Q8" i="34"/>
  <c r="Q12" i="34"/>
  <c r="Q16" i="34"/>
  <c r="Q20" i="34"/>
  <c r="Q24" i="34"/>
  <c r="Q40" i="34"/>
  <c r="Q44" i="34"/>
  <c r="Q48" i="34"/>
  <c r="Q52" i="34"/>
  <c r="Q56" i="34"/>
  <c r="Q57" i="34"/>
  <c r="Q56" i="10"/>
  <c r="Q9" i="10"/>
  <c r="Q13" i="10"/>
  <c r="Q17" i="10"/>
  <c r="Q21" i="10"/>
  <c r="Q25" i="10"/>
  <c r="Q57" i="10"/>
  <c r="R59" i="9"/>
  <c r="Q8" i="9"/>
  <c r="Q12" i="9"/>
  <c r="Q16" i="9"/>
  <c r="Q20" i="9"/>
  <c r="Q24" i="9"/>
  <c r="Q40" i="9"/>
  <c r="Q44" i="9"/>
  <c r="Q48" i="9"/>
  <c r="Q52" i="9"/>
  <c r="Q56" i="9"/>
  <c r="Q9" i="9"/>
  <c r="Q13" i="9"/>
  <c r="Q17" i="9"/>
  <c r="Q21" i="9"/>
  <c r="Q25" i="9"/>
  <c r="Q57" i="9"/>
  <c r="Q9" i="8"/>
  <c r="Q13" i="8"/>
  <c r="Q17" i="8"/>
  <c r="Q21" i="8"/>
  <c r="Q25" i="8"/>
  <c r="Q41" i="8"/>
  <c r="Q45" i="8"/>
  <c r="Q49" i="8"/>
  <c r="Q53" i="8"/>
  <c r="Q57" i="8"/>
  <c r="Q10" i="8"/>
  <c r="Q14" i="8"/>
  <c r="Q18" i="8"/>
  <c r="Q22" i="8"/>
  <c r="Q26" i="8"/>
  <c r="Q42" i="8"/>
  <c r="Q46" i="8"/>
  <c r="Q50" i="8"/>
  <c r="Q54" i="8"/>
  <c r="Q58" i="8"/>
  <c r="R59" i="7"/>
  <c r="Q9" i="7"/>
  <c r="Q13" i="7"/>
  <c r="Q17" i="7"/>
  <c r="Q21" i="7"/>
  <c r="Q25" i="7"/>
  <c r="Q41" i="7"/>
  <c r="Q45" i="7"/>
  <c r="Q49" i="7"/>
  <c r="Q53" i="7"/>
  <c r="Q57" i="7"/>
  <c r="Q8" i="5"/>
  <c r="Q12" i="5"/>
  <c r="Q16" i="5"/>
  <c r="Q20" i="5"/>
  <c r="Q24" i="5"/>
  <c r="Q40" i="5"/>
  <c r="Q44" i="5"/>
  <c r="Q48" i="5"/>
  <c r="Q52" i="5"/>
  <c r="Q56" i="5"/>
  <c r="Q25" i="5"/>
  <c r="Q41" i="5"/>
  <c r="Q45" i="5"/>
  <c r="Q49" i="5"/>
  <c r="Q53" i="5"/>
  <c r="Q57" i="5"/>
  <c r="Q45" i="4"/>
  <c r="Q41" i="4"/>
  <c r="R41" i="4"/>
  <c r="Q48" i="4"/>
  <c r="R53" i="4"/>
  <c r="Q56" i="4"/>
  <c r="R42" i="4"/>
  <c r="Q44" i="4"/>
  <c r="Q47" i="4"/>
  <c r="R50" i="4"/>
  <c r="Q55" i="4"/>
  <c r="R58" i="4"/>
  <c r="Q52" i="4"/>
  <c r="Q40" i="4"/>
  <c r="Q43" i="4"/>
  <c r="R49" i="4"/>
  <c r="R57" i="4"/>
  <c r="R46" i="4"/>
  <c r="Q51" i="4"/>
  <c r="R54" i="4"/>
  <c r="Q59" i="4"/>
  <c r="R43" i="4"/>
  <c r="R47" i="4"/>
  <c r="R51" i="4"/>
  <c r="R55" i="4"/>
  <c r="R59" i="4"/>
  <c r="E12" i="24"/>
  <c r="F33" i="12"/>
  <c r="E31" i="11"/>
  <c r="E31" i="4"/>
  <c r="B63" i="43" l="1"/>
  <c r="B31" i="43"/>
  <c r="B63" i="11"/>
  <c r="B67" i="12"/>
  <c r="B63" i="42"/>
  <c r="B31" i="42"/>
  <c r="B63" i="41"/>
  <c r="B31" i="41"/>
  <c r="B63" i="40"/>
  <c r="B31" i="40"/>
  <c r="B63" i="39"/>
  <c r="B31" i="39"/>
  <c r="B63" i="38"/>
  <c r="B31" i="38"/>
  <c r="B63" i="37"/>
  <c r="B31" i="37"/>
  <c r="B63" i="36"/>
  <c r="B31" i="36"/>
  <c r="B63" i="35"/>
  <c r="B31" i="35"/>
  <c r="B63" i="34"/>
  <c r="B31" i="34"/>
  <c r="B63" i="10"/>
  <c r="B31" i="10"/>
  <c r="B63" i="9"/>
  <c r="B31" i="9"/>
  <c r="B63" i="8"/>
  <c r="B31" i="8"/>
  <c r="B63" i="7"/>
  <c r="B31" i="7"/>
  <c r="B63" i="5"/>
  <c r="B31" i="5"/>
  <c r="B63" i="4"/>
  <c r="B33" i="12"/>
  <c r="B13" i="24"/>
  <c r="B31" i="11"/>
  <c r="B31" i="4"/>
  <c r="N27" i="4" l="1"/>
  <c r="R27" i="4" s="1"/>
  <c r="B27" i="4"/>
  <c r="N26" i="4"/>
  <c r="R26" i="4" s="1"/>
  <c r="B26" i="4"/>
  <c r="N25" i="4"/>
  <c r="Q25" i="4" s="1"/>
  <c r="B25" i="4"/>
  <c r="N24" i="4"/>
  <c r="Q24" i="4" s="1"/>
  <c r="B24" i="4"/>
  <c r="N23" i="4"/>
  <c r="Q23" i="4" s="1"/>
  <c r="B23" i="4"/>
  <c r="N22" i="4"/>
  <c r="R22" i="4" s="1"/>
  <c r="B22" i="4"/>
  <c r="N21" i="4"/>
  <c r="Q21" i="4" s="1"/>
  <c r="B21" i="4"/>
  <c r="N20" i="4"/>
  <c r="R20" i="4" s="1"/>
  <c r="B20" i="4"/>
  <c r="N19" i="4"/>
  <c r="Q19" i="4" s="1"/>
  <c r="B19" i="4"/>
  <c r="N18" i="4"/>
  <c r="B18" i="4"/>
  <c r="N17" i="4"/>
  <c r="Q17" i="4" s="1"/>
  <c r="B17" i="4"/>
  <c r="N16" i="4"/>
  <c r="Q16" i="4" s="1"/>
  <c r="B16" i="4"/>
  <c r="N15" i="4"/>
  <c r="Q15" i="4" s="1"/>
  <c r="B15" i="4"/>
  <c r="N14" i="4"/>
  <c r="R14" i="4" s="1"/>
  <c r="B14" i="4"/>
  <c r="N13" i="4"/>
  <c r="Q13" i="4" s="1"/>
  <c r="B13" i="4"/>
  <c r="N12" i="4"/>
  <c r="R12" i="4" s="1"/>
  <c r="B12" i="4"/>
  <c r="N11" i="4"/>
  <c r="R11" i="4" s="1"/>
  <c r="B11" i="4"/>
  <c r="N10" i="4"/>
  <c r="R10" i="4" s="1"/>
  <c r="B10" i="4"/>
  <c r="N9" i="4"/>
  <c r="Q9" i="4" s="1"/>
  <c r="B9" i="4"/>
  <c r="N8" i="4"/>
  <c r="R8" i="4" s="1"/>
  <c r="B8" i="4"/>
  <c r="B5" i="4"/>
  <c r="B4" i="4"/>
  <c r="Q12" i="4" l="1"/>
  <c r="R19" i="4"/>
  <c r="Q20" i="4"/>
  <c r="Q8" i="4"/>
  <c r="R15" i="4"/>
  <c r="R16" i="4"/>
  <c r="R23" i="4"/>
  <c r="R24" i="4"/>
  <c r="Q10" i="4"/>
  <c r="Q14" i="4"/>
  <c r="Q18" i="4"/>
  <c r="Q22" i="4"/>
  <c r="Q26" i="4"/>
  <c r="R9" i="4"/>
  <c r="R17" i="4"/>
  <c r="R21" i="4"/>
  <c r="R25" i="4"/>
  <c r="R18" i="4"/>
  <c r="R13" i="4"/>
  <c r="Q11" i="4"/>
  <c r="Q27" i="4"/>
  <c r="J10" i="12"/>
  <c r="J11" i="12"/>
  <c r="J12" i="12"/>
  <c r="J13" i="12"/>
  <c r="J14" i="12"/>
  <c r="J15" i="12"/>
  <c r="J16" i="12"/>
  <c r="J17" i="12"/>
  <c r="J18" i="12"/>
  <c r="J19" i="12"/>
  <c r="J20" i="12"/>
  <c r="J21" i="12"/>
  <c r="J22" i="12"/>
  <c r="J23" i="12"/>
  <c r="J24" i="12"/>
  <c r="J25" i="12"/>
  <c r="J26" i="12"/>
  <c r="J27" i="12"/>
  <c r="J28" i="12"/>
  <c r="C8" i="11" l="1"/>
  <c r="C9" i="11"/>
  <c r="C10" i="11"/>
  <c r="C11" i="11"/>
  <c r="C12" i="11"/>
  <c r="C13" i="11"/>
  <c r="C14" i="11"/>
  <c r="C15" i="11"/>
  <c r="C16" i="11"/>
  <c r="C17" i="11"/>
  <c r="C18" i="11"/>
  <c r="C19" i="11"/>
  <c r="C20" i="11"/>
  <c r="C21" i="11"/>
  <c r="C22" i="11"/>
  <c r="C23" i="11"/>
  <c r="C24" i="11"/>
  <c r="C25" i="11"/>
  <c r="C26" i="11"/>
  <c r="C27" i="11"/>
  <c r="AL15" i="11" l="1"/>
  <c r="AL22" i="11"/>
  <c r="AL14" i="11"/>
  <c r="AL16" i="11"/>
  <c r="AL21" i="11"/>
  <c r="AL12" i="11"/>
  <c r="AL11" i="11"/>
  <c r="AL26" i="11"/>
  <c r="AL18" i="11"/>
  <c r="AL10" i="11"/>
  <c r="AL24" i="11"/>
  <c r="AL23" i="11"/>
  <c r="AL13" i="11"/>
  <c r="AL20" i="11"/>
  <c r="AL27" i="11"/>
  <c r="AL19" i="11"/>
  <c r="AL25" i="11"/>
  <c r="AL17" i="11"/>
  <c r="AL9" i="11"/>
  <c r="AL8" i="11"/>
  <c r="B2" i="24"/>
  <c r="D8" i="1" l="1"/>
  <c r="E8" i="1" s="1"/>
  <c r="D9" i="1" l="1"/>
  <c r="E9" i="1" s="1"/>
  <c r="D10" i="1" l="1"/>
  <c r="Y6" i="11" l="1"/>
  <c r="W6" i="11"/>
  <c r="U6" i="11"/>
  <c r="S6" i="11"/>
  <c r="Q6" i="11"/>
  <c r="O6" i="11"/>
  <c r="M29" i="1"/>
  <c r="D12" i="1" s="1"/>
  <c r="L45" i="1"/>
  <c r="L53" i="1"/>
  <c r="L46" i="1"/>
  <c r="L54" i="1"/>
  <c r="L47" i="1"/>
  <c r="L55" i="1"/>
  <c r="L48" i="1"/>
  <c r="L49" i="1"/>
  <c r="L50" i="1"/>
  <c r="L51" i="1"/>
  <c r="L52" i="1"/>
  <c r="L44" i="1"/>
  <c r="L33" i="1"/>
  <c r="L41" i="1"/>
  <c r="L34" i="1"/>
  <c r="L42" i="1"/>
  <c r="L35" i="1"/>
  <c r="L43" i="1"/>
  <c r="L36" i="1"/>
  <c r="L37" i="1"/>
  <c r="L38" i="1"/>
  <c r="L39" i="1"/>
  <c r="L40" i="1"/>
  <c r="L32" i="1"/>
  <c r="E10" i="1"/>
  <c r="P19" i="38" l="1"/>
  <c r="O51" i="38"/>
  <c r="P26" i="38"/>
  <c r="O26" i="38"/>
  <c r="P57" i="38"/>
  <c r="P13" i="38"/>
  <c r="P44" i="38"/>
  <c r="P59" i="38"/>
  <c r="P15" i="38"/>
  <c r="O47" i="38"/>
  <c r="P22" i="38"/>
  <c r="O22" i="38"/>
  <c r="P53" i="38"/>
  <c r="P9" i="38"/>
  <c r="P40" i="38"/>
  <c r="P55" i="38"/>
  <c r="P11" i="38"/>
  <c r="O43" i="38"/>
  <c r="P18" i="38"/>
  <c r="O18" i="38"/>
  <c r="P49" i="38"/>
  <c r="P24" i="38"/>
  <c r="P51" i="38"/>
  <c r="O27" i="38"/>
  <c r="P58" i="38"/>
  <c r="P14" i="38"/>
  <c r="O58" i="38"/>
  <c r="O14" i="38"/>
  <c r="P45" i="38"/>
  <c r="P20" i="38"/>
  <c r="P47" i="38"/>
  <c r="O23" i="38"/>
  <c r="P54" i="38"/>
  <c r="P10" i="38"/>
  <c r="O54" i="38"/>
  <c r="O10" i="38"/>
  <c r="P41" i="38"/>
  <c r="P16" i="38"/>
  <c r="O57" i="38"/>
  <c r="P43" i="38"/>
  <c r="O19" i="38"/>
  <c r="P50" i="38"/>
  <c r="O50" i="38"/>
  <c r="P25" i="38"/>
  <c r="P27" i="38"/>
  <c r="O59" i="38"/>
  <c r="O15" i="38"/>
  <c r="P46" i="38"/>
  <c r="O46" i="38"/>
  <c r="P21" i="38"/>
  <c r="P52" i="38"/>
  <c r="P8" i="38"/>
  <c r="O13" i="38"/>
  <c r="P23" i="38"/>
  <c r="O55" i="38"/>
  <c r="O11" i="38"/>
  <c r="P42" i="38"/>
  <c r="O42" i="38"/>
  <c r="P17" i="38"/>
  <c r="P48" i="38"/>
  <c r="O12" i="38"/>
  <c r="O9" i="38"/>
  <c r="O56" i="38"/>
  <c r="O53" i="38"/>
  <c r="O8" i="38"/>
  <c r="O21" i="38"/>
  <c r="O48" i="38"/>
  <c r="O40" i="38"/>
  <c r="O25" i="38"/>
  <c r="O20" i="38"/>
  <c r="O44" i="38"/>
  <c r="O41" i="38"/>
  <c r="O45" i="38"/>
  <c r="O16" i="38"/>
  <c r="P56" i="38"/>
  <c r="O17" i="38"/>
  <c r="P12" i="38"/>
  <c r="O52" i="38"/>
  <c r="O24" i="38"/>
  <c r="O49" i="38"/>
  <c r="P55" i="35"/>
  <c r="P11" i="35"/>
  <c r="O43" i="35"/>
  <c r="P18" i="35"/>
  <c r="O18" i="35"/>
  <c r="P49" i="35"/>
  <c r="P24" i="35"/>
  <c r="P51" i="35"/>
  <c r="O27" i="35"/>
  <c r="P58" i="35"/>
  <c r="P14" i="35"/>
  <c r="O58" i="35"/>
  <c r="O14" i="35"/>
  <c r="P45" i="35"/>
  <c r="P20" i="35"/>
  <c r="P47" i="35"/>
  <c r="O23" i="35"/>
  <c r="P54" i="35"/>
  <c r="P10" i="35"/>
  <c r="O54" i="35"/>
  <c r="O10" i="35"/>
  <c r="P41" i="35"/>
  <c r="P16" i="35"/>
  <c r="P43" i="35"/>
  <c r="O19" i="35"/>
  <c r="P50" i="35"/>
  <c r="O50" i="35"/>
  <c r="P25" i="35"/>
  <c r="P56" i="35"/>
  <c r="P12" i="35"/>
  <c r="P27" i="35"/>
  <c r="O59" i="35"/>
  <c r="O15" i="35"/>
  <c r="P46" i="35"/>
  <c r="O46" i="35"/>
  <c r="P21" i="35"/>
  <c r="P52" i="35"/>
  <c r="P8" i="35"/>
  <c r="O49" i="35"/>
  <c r="P23" i="35"/>
  <c r="O55" i="35"/>
  <c r="O11" i="35"/>
  <c r="P42" i="35"/>
  <c r="O42" i="35"/>
  <c r="P19" i="35"/>
  <c r="O51" i="35"/>
  <c r="P26" i="35"/>
  <c r="O26" i="35"/>
  <c r="P57" i="35"/>
  <c r="P44" i="35"/>
  <c r="P59" i="35"/>
  <c r="P15" i="35"/>
  <c r="O47" i="35"/>
  <c r="P22" i="35"/>
  <c r="O22" i="35"/>
  <c r="P53" i="35"/>
  <c r="P40" i="35"/>
  <c r="O9" i="35"/>
  <c r="O16" i="35"/>
  <c r="O40" i="35"/>
  <c r="O52" i="35"/>
  <c r="P13" i="35"/>
  <c r="O53" i="35"/>
  <c r="O24" i="35"/>
  <c r="O25" i="35"/>
  <c r="O12" i="35"/>
  <c r="O13" i="35"/>
  <c r="O21" i="35"/>
  <c r="O48" i="35"/>
  <c r="P9" i="35"/>
  <c r="O20" i="35"/>
  <c r="O45" i="35"/>
  <c r="P17" i="35"/>
  <c r="O44" i="35"/>
  <c r="O57" i="35"/>
  <c r="P48" i="35"/>
  <c r="O8" i="35"/>
  <c r="O17" i="35"/>
  <c r="O41" i="35"/>
  <c r="O56" i="35"/>
  <c r="P27" i="37"/>
  <c r="O59" i="37"/>
  <c r="O15" i="37"/>
  <c r="P46" i="37"/>
  <c r="O46" i="37"/>
  <c r="P21" i="37"/>
  <c r="P52" i="37"/>
  <c r="P8" i="37"/>
  <c r="O21" i="37"/>
  <c r="O48" i="37"/>
  <c r="P23" i="37"/>
  <c r="O55" i="37"/>
  <c r="O11" i="37"/>
  <c r="P42" i="37"/>
  <c r="O42" i="37"/>
  <c r="P17" i="37"/>
  <c r="P48" i="37"/>
  <c r="P19" i="37"/>
  <c r="O51" i="37"/>
  <c r="P26" i="37"/>
  <c r="O26" i="37"/>
  <c r="P57" i="37"/>
  <c r="P13" i="37"/>
  <c r="P44" i="37"/>
  <c r="P59" i="37"/>
  <c r="P15" i="37"/>
  <c r="O47" i="37"/>
  <c r="P22" i="37"/>
  <c r="O22" i="37"/>
  <c r="P53" i="37"/>
  <c r="P9" i="37"/>
  <c r="P40" i="37"/>
  <c r="P55" i="37"/>
  <c r="P11" i="37"/>
  <c r="O43" i="37"/>
  <c r="P18" i="37"/>
  <c r="O18" i="37"/>
  <c r="P49" i="37"/>
  <c r="P24" i="37"/>
  <c r="P51" i="37"/>
  <c r="O27" i="37"/>
  <c r="P58" i="37"/>
  <c r="P14" i="37"/>
  <c r="O58" i="37"/>
  <c r="O14" i="37"/>
  <c r="P45" i="37"/>
  <c r="P47" i="37"/>
  <c r="O23" i="37"/>
  <c r="P54" i="37"/>
  <c r="P10" i="37"/>
  <c r="O54" i="37"/>
  <c r="O10" i="37"/>
  <c r="P41" i="37"/>
  <c r="P16" i="37"/>
  <c r="P43" i="37"/>
  <c r="O19" i="37"/>
  <c r="P50" i="37"/>
  <c r="O50" i="37"/>
  <c r="P25" i="37"/>
  <c r="P56" i="37"/>
  <c r="P12" i="37"/>
  <c r="O49" i="37"/>
  <c r="O44" i="37"/>
  <c r="O57" i="37"/>
  <c r="O20" i="37"/>
  <c r="O45" i="37"/>
  <c r="O16" i="37"/>
  <c r="O41" i="37"/>
  <c r="O56" i="37"/>
  <c r="O17" i="37"/>
  <c r="O13" i="37"/>
  <c r="O40" i="37"/>
  <c r="O52" i="37"/>
  <c r="O12" i="37"/>
  <c r="O53" i="37"/>
  <c r="O24" i="37"/>
  <c r="P20" i="37"/>
  <c r="O25" i="37"/>
  <c r="O8" i="37"/>
  <c r="O9" i="37"/>
  <c r="O24" i="8"/>
  <c r="O56" i="8"/>
  <c r="O12" i="8"/>
  <c r="P59" i="8"/>
  <c r="P15" i="8"/>
  <c r="O59" i="8"/>
  <c r="O15" i="8"/>
  <c r="O52" i="8"/>
  <c r="O8" i="8"/>
  <c r="P55" i="8"/>
  <c r="P11" i="8"/>
  <c r="O40" i="8"/>
  <c r="P43" i="8"/>
  <c r="P47" i="8"/>
  <c r="O55" i="8"/>
  <c r="P42" i="8"/>
  <c r="O46" i="8"/>
  <c r="P49" i="8"/>
  <c r="O57" i="8"/>
  <c r="O13" i="8"/>
  <c r="P52" i="8"/>
  <c r="P8" i="8"/>
  <c r="P27" i="8"/>
  <c r="O51" i="8"/>
  <c r="P26" i="8"/>
  <c r="O42" i="8"/>
  <c r="P45" i="8"/>
  <c r="O53" i="8"/>
  <c r="O9" i="8"/>
  <c r="P48" i="8"/>
  <c r="P23" i="8"/>
  <c r="O47" i="8"/>
  <c r="P22" i="8"/>
  <c r="O26" i="8"/>
  <c r="P41" i="8"/>
  <c r="O49" i="8"/>
  <c r="P44" i="8"/>
  <c r="P19" i="8"/>
  <c r="O43" i="8"/>
  <c r="P18" i="8"/>
  <c r="O22" i="8"/>
  <c r="P25" i="8"/>
  <c r="O45" i="8"/>
  <c r="P40" i="8"/>
  <c r="O48" i="8"/>
  <c r="O27" i="8"/>
  <c r="P58" i="8"/>
  <c r="P14" i="8"/>
  <c r="O18" i="8"/>
  <c r="P21" i="8"/>
  <c r="O41" i="8"/>
  <c r="P24" i="8"/>
  <c r="O44" i="8"/>
  <c r="O23" i="8"/>
  <c r="P54" i="8"/>
  <c r="P10" i="8"/>
  <c r="O58" i="8"/>
  <c r="O14" i="8"/>
  <c r="P17" i="8"/>
  <c r="O25" i="8"/>
  <c r="P20" i="8"/>
  <c r="O20" i="8"/>
  <c r="O19" i="8"/>
  <c r="P50" i="8"/>
  <c r="O54" i="8"/>
  <c r="O10" i="8"/>
  <c r="P57" i="8"/>
  <c r="P13" i="8"/>
  <c r="O21" i="8"/>
  <c r="P16" i="8"/>
  <c r="O16" i="8"/>
  <c r="P51" i="8"/>
  <c r="O11" i="8"/>
  <c r="P46" i="8"/>
  <c r="O50" i="8"/>
  <c r="P53" i="8"/>
  <c r="P9" i="8"/>
  <c r="O17" i="8"/>
  <c r="P56" i="8"/>
  <c r="P12" i="8"/>
  <c r="P47" i="36"/>
  <c r="O23" i="36"/>
  <c r="P54" i="36"/>
  <c r="P10" i="36"/>
  <c r="O54" i="36"/>
  <c r="O10" i="36"/>
  <c r="P41" i="36"/>
  <c r="P16" i="36"/>
  <c r="P43" i="36"/>
  <c r="O19" i="36"/>
  <c r="P50" i="36"/>
  <c r="O50" i="36"/>
  <c r="P25" i="36"/>
  <c r="P56" i="36"/>
  <c r="P12" i="36"/>
  <c r="O57" i="36"/>
  <c r="P27" i="36"/>
  <c r="O59" i="36"/>
  <c r="O15" i="36"/>
  <c r="P46" i="36"/>
  <c r="O46" i="36"/>
  <c r="P21" i="36"/>
  <c r="P52" i="36"/>
  <c r="P8" i="36"/>
  <c r="P23" i="36"/>
  <c r="O55" i="36"/>
  <c r="O11" i="36"/>
  <c r="P42" i="36"/>
  <c r="O42" i="36"/>
  <c r="P17" i="36"/>
  <c r="P48" i="36"/>
  <c r="O13" i="36"/>
  <c r="O40" i="36"/>
  <c r="O25" i="36"/>
  <c r="P19" i="36"/>
  <c r="O51" i="36"/>
  <c r="P26" i="36"/>
  <c r="O26" i="36"/>
  <c r="P57" i="36"/>
  <c r="P13" i="36"/>
  <c r="P44" i="36"/>
  <c r="O12" i="36"/>
  <c r="O9" i="36"/>
  <c r="P59" i="36"/>
  <c r="P15" i="36"/>
  <c r="O47" i="36"/>
  <c r="P22" i="36"/>
  <c r="O22" i="36"/>
  <c r="P53" i="36"/>
  <c r="P9" i="36"/>
  <c r="P55" i="36"/>
  <c r="P11" i="36"/>
  <c r="O43" i="36"/>
  <c r="P18" i="36"/>
  <c r="O18" i="36"/>
  <c r="P49" i="36"/>
  <c r="P24" i="36"/>
  <c r="P51" i="36"/>
  <c r="O27" i="36"/>
  <c r="P58" i="36"/>
  <c r="P14" i="36"/>
  <c r="O58" i="36"/>
  <c r="O14" i="36"/>
  <c r="P45" i="36"/>
  <c r="P20" i="36"/>
  <c r="O17" i="36"/>
  <c r="O41" i="36"/>
  <c r="O56" i="36"/>
  <c r="O52" i="36"/>
  <c r="O53" i="36"/>
  <c r="O24" i="36"/>
  <c r="O49" i="36"/>
  <c r="O8" i="36"/>
  <c r="O21" i="36"/>
  <c r="O48" i="36"/>
  <c r="P40" i="36"/>
  <c r="O20" i="36"/>
  <c r="O44" i="36"/>
  <c r="O45" i="36"/>
  <c r="O16" i="36"/>
  <c r="O52" i="34"/>
  <c r="P45" i="34"/>
  <c r="P46" i="34"/>
  <c r="O54" i="34"/>
  <c r="O48" i="34"/>
  <c r="P41" i="34"/>
  <c r="P56" i="34"/>
  <c r="O44" i="34"/>
  <c r="P52" i="34"/>
  <c r="O59" i="34"/>
  <c r="O20" i="34"/>
  <c r="P23" i="34"/>
  <c r="O23" i="34"/>
  <c r="P48" i="34"/>
  <c r="O55" i="34"/>
  <c r="O16" i="34"/>
  <c r="P19" i="34"/>
  <c r="P44" i="34"/>
  <c r="O51" i="34"/>
  <c r="O47" i="34"/>
  <c r="P53" i="34"/>
  <c r="O56" i="34"/>
  <c r="O43" i="34"/>
  <c r="P49" i="34"/>
  <c r="P54" i="34"/>
  <c r="P57" i="34"/>
  <c r="O12" i="34"/>
  <c r="P15" i="34"/>
  <c r="O53" i="34"/>
  <c r="P59" i="34"/>
  <c r="O10" i="34"/>
  <c r="P13" i="34"/>
  <c r="O21" i="34"/>
  <c r="P16" i="34"/>
  <c r="O8" i="34"/>
  <c r="P11" i="34"/>
  <c r="O45" i="34"/>
  <c r="P51" i="34"/>
  <c r="P58" i="34"/>
  <c r="P9" i="34"/>
  <c r="O17" i="34"/>
  <c r="P12" i="34"/>
  <c r="O27" i="34"/>
  <c r="P43" i="34"/>
  <c r="P50" i="34"/>
  <c r="O58" i="34"/>
  <c r="O13" i="34"/>
  <c r="P8" i="34"/>
  <c r="O19" i="34"/>
  <c r="P26" i="34"/>
  <c r="P42" i="34"/>
  <c r="O50" i="34"/>
  <c r="O9" i="34"/>
  <c r="P55" i="34"/>
  <c r="O15" i="34"/>
  <c r="P22" i="34"/>
  <c r="O26" i="34"/>
  <c r="O42" i="34"/>
  <c r="O57" i="34"/>
  <c r="P47" i="34"/>
  <c r="O11" i="34"/>
  <c r="P18" i="34"/>
  <c r="O22" i="34"/>
  <c r="P25" i="34"/>
  <c r="O49" i="34"/>
  <c r="P40" i="34"/>
  <c r="O40" i="34"/>
  <c r="O46" i="34"/>
  <c r="P14" i="34"/>
  <c r="O18" i="34"/>
  <c r="P21" i="34"/>
  <c r="O41" i="34"/>
  <c r="P24" i="34"/>
  <c r="O24" i="34"/>
  <c r="P27" i="34"/>
  <c r="P10" i="34"/>
  <c r="O14" i="34"/>
  <c r="P17" i="34"/>
  <c r="O25" i="34"/>
  <c r="P20" i="34"/>
  <c r="O53" i="5"/>
  <c r="O9" i="5"/>
  <c r="O41" i="5"/>
  <c r="P44" i="5"/>
  <c r="O12" i="5"/>
  <c r="O25" i="5"/>
  <c r="P40" i="5"/>
  <c r="O57" i="5"/>
  <c r="O13" i="5"/>
  <c r="P16" i="5"/>
  <c r="O21" i="5"/>
  <c r="P12" i="5"/>
  <c r="O52" i="5"/>
  <c r="P59" i="5"/>
  <c r="P15" i="5"/>
  <c r="O19" i="5"/>
  <c r="P22" i="5"/>
  <c r="P25" i="5"/>
  <c r="O17" i="5"/>
  <c r="P8" i="5"/>
  <c r="O48" i="5"/>
  <c r="P55" i="5"/>
  <c r="P11" i="5"/>
  <c r="O59" i="5"/>
  <c r="O15" i="5"/>
  <c r="P18" i="5"/>
  <c r="O58" i="5"/>
  <c r="P21" i="5"/>
  <c r="O44" i="5"/>
  <c r="P51" i="5"/>
  <c r="O55" i="5"/>
  <c r="O11" i="5"/>
  <c r="P58" i="5"/>
  <c r="P14" i="5"/>
  <c r="O54" i="5"/>
  <c r="P17" i="5"/>
  <c r="O16" i="5"/>
  <c r="P56" i="5"/>
  <c r="O40" i="5"/>
  <c r="P47" i="5"/>
  <c r="O51" i="5"/>
  <c r="P54" i="5"/>
  <c r="P10" i="5"/>
  <c r="O50" i="5"/>
  <c r="P57" i="5"/>
  <c r="P13" i="5"/>
  <c r="P52" i="5"/>
  <c r="O20" i="5"/>
  <c r="P43" i="5"/>
  <c r="O14" i="5"/>
  <c r="O47" i="5"/>
  <c r="P50" i="5"/>
  <c r="O46" i="5"/>
  <c r="P53" i="5"/>
  <c r="P9" i="5"/>
  <c r="P48" i="5"/>
  <c r="P27" i="5"/>
  <c r="O43" i="5"/>
  <c r="O22" i="5"/>
  <c r="P46" i="5"/>
  <c r="O42" i="5"/>
  <c r="P49" i="5"/>
  <c r="O49" i="5"/>
  <c r="P24" i="5"/>
  <c r="P23" i="5"/>
  <c r="O27" i="5"/>
  <c r="P42" i="5"/>
  <c r="O26" i="5"/>
  <c r="O18" i="5"/>
  <c r="P45" i="5"/>
  <c r="O24" i="5"/>
  <c r="O45" i="5"/>
  <c r="P20" i="5"/>
  <c r="O56" i="5"/>
  <c r="P19" i="5"/>
  <c r="O23" i="5"/>
  <c r="P26" i="5"/>
  <c r="O10" i="5"/>
  <c r="P41" i="5"/>
  <c r="O8" i="5"/>
  <c r="P27" i="41"/>
  <c r="O59" i="41"/>
  <c r="O15" i="41"/>
  <c r="P46" i="41"/>
  <c r="O46" i="41"/>
  <c r="P21" i="41"/>
  <c r="P52" i="41"/>
  <c r="P8" i="41"/>
  <c r="P23" i="41"/>
  <c r="O55" i="41"/>
  <c r="O11" i="41"/>
  <c r="P42" i="41"/>
  <c r="O42" i="41"/>
  <c r="P17" i="41"/>
  <c r="P48" i="41"/>
  <c r="P19" i="41"/>
  <c r="O51" i="41"/>
  <c r="P26" i="41"/>
  <c r="O26" i="41"/>
  <c r="P57" i="41"/>
  <c r="P13" i="41"/>
  <c r="P44" i="41"/>
  <c r="P59" i="41"/>
  <c r="P15" i="41"/>
  <c r="T15" i="41" s="1"/>
  <c r="O47" i="41"/>
  <c r="P22" i="41"/>
  <c r="O22" i="41"/>
  <c r="P53" i="41"/>
  <c r="P9" i="41"/>
  <c r="P40" i="41"/>
  <c r="P55" i="41"/>
  <c r="P11" i="41"/>
  <c r="O43" i="41"/>
  <c r="P18" i="41"/>
  <c r="O18" i="41"/>
  <c r="P49" i="41"/>
  <c r="P24" i="41"/>
  <c r="P51" i="41"/>
  <c r="O27" i="41"/>
  <c r="P58" i="41"/>
  <c r="P14" i="41"/>
  <c r="O58" i="41"/>
  <c r="O14" i="41"/>
  <c r="P45" i="41"/>
  <c r="P20" i="41"/>
  <c r="P47" i="41"/>
  <c r="O23" i="41"/>
  <c r="P54" i="41"/>
  <c r="P10" i="41"/>
  <c r="O54" i="41"/>
  <c r="O10" i="41"/>
  <c r="P41" i="41"/>
  <c r="P16" i="41"/>
  <c r="O21" i="41"/>
  <c r="P43" i="41"/>
  <c r="O19" i="41"/>
  <c r="S19" i="41" s="1"/>
  <c r="P50" i="41"/>
  <c r="O50" i="41"/>
  <c r="P25" i="41"/>
  <c r="P56" i="41"/>
  <c r="P12" i="41"/>
  <c r="O20" i="41"/>
  <c r="O17" i="41"/>
  <c r="O44" i="41"/>
  <c r="O41" i="41"/>
  <c r="O56" i="41"/>
  <c r="O49" i="41"/>
  <c r="O16" i="41"/>
  <c r="O13" i="41"/>
  <c r="O40" i="41"/>
  <c r="O52" i="41"/>
  <c r="O12" i="41"/>
  <c r="O53" i="41"/>
  <c r="O24" i="41"/>
  <c r="O25" i="41"/>
  <c r="O8" i="41"/>
  <c r="O45" i="41"/>
  <c r="O9" i="41"/>
  <c r="O48" i="41"/>
  <c r="O57" i="41"/>
  <c r="O52" i="10"/>
  <c r="O8" i="10"/>
  <c r="O40" i="10"/>
  <c r="P43" i="10"/>
  <c r="O43" i="10"/>
  <c r="O24" i="10"/>
  <c r="P27" i="10"/>
  <c r="O56" i="10"/>
  <c r="O12" i="10"/>
  <c r="P59" i="10"/>
  <c r="P15" i="10"/>
  <c r="O51" i="10"/>
  <c r="P58" i="10"/>
  <c r="P14" i="10"/>
  <c r="O18" i="10"/>
  <c r="P21" i="10"/>
  <c r="O41" i="10"/>
  <c r="P24" i="10"/>
  <c r="O47" i="10"/>
  <c r="P54" i="10"/>
  <c r="P10" i="10"/>
  <c r="O58" i="10"/>
  <c r="O14" i="10"/>
  <c r="P17" i="10"/>
  <c r="O25" i="10"/>
  <c r="P20" i="10"/>
  <c r="O48" i="10"/>
  <c r="P55" i="10"/>
  <c r="O27" i="10"/>
  <c r="P50" i="10"/>
  <c r="O54" i="10"/>
  <c r="O10" i="10"/>
  <c r="P57" i="10"/>
  <c r="P13" i="10"/>
  <c r="O21" i="10"/>
  <c r="P16" i="10"/>
  <c r="O44" i="10"/>
  <c r="P51" i="10"/>
  <c r="O23" i="10"/>
  <c r="P46" i="10"/>
  <c r="O50" i="10"/>
  <c r="P53" i="10"/>
  <c r="P9" i="10"/>
  <c r="O17" i="10"/>
  <c r="P56" i="10"/>
  <c r="P12" i="10"/>
  <c r="O20" i="10"/>
  <c r="P47" i="10"/>
  <c r="T47" i="10" s="1"/>
  <c r="O19" i="10"/>
  <c r="P42" i="10"/>
  <c r="O46" i="10"/>
  <c r="P49" i="10"/>
  <c r="O57" i="10"/>
  <c r="O13" i="10"/>
  <c r="P52" i="10"/>
  <c r="P8" i="10"/>
  <c r="O16" i="10"/>
  <c r="P23" i="10"/>
  <c r="O15" i="10"/>
  <c r="P26" i="10"/>
  <c r="O42" i="10"/>
  <c r="P45" i="10"/>
  <c r="O53" i="10"/>
  <c r="O9" i="10"/>
  <c r="P48" i="10"/>
  <c r="P19" i="10"/>
  <c r="O59" i="10"/>
  <c r="O11" i="10"/>
  <c r="P22" i="10"/>
  <c r="O26" i="10"/>
  <c r="P41" i="10"/>
  <c r="O49" i="10"/>
  <c r="S49" i="10" s="1"/>
  <c r="P44" i="10"/>
  <c r="P11" i="10"/>
  <c r="O55" i="10"/>
  <c r="P18" i="10"/>
  <c r="O22" i="10"/>
  <c r="P25" i="10"/>
  <c r="O45" i="10"/>
  <c r="P40" i="10"/>
  <c r="P47" i="40"/>
  <c r="O23" i="40"/>
  <c r="P54" i="40"/>
  <c r="P10" i="40"/>
  <c r="O54" i="40"/>
  <c r="O10" i="40"/>
  <c r="P41" i="40"/>
  <c r="P16" i="40"/>
  <c r="O41" i="40"/>
  <c r="O56" i="40"/>
  <c r="P43" i="40"/>
  <c r="O19" i="40"/>
  <c r="P50" i="40"/>
  <c r="O50" i="40"/>
  <c r="P25" i="40"/>
  <c r="P56" i="40"/>
  <c r="P12" i="40"/>
  <c r="O13" i="40"/>
  <c r="P27" i="40"/>
  <c r="O59" i="40"/>
  <c r="O15" i="40"/>
  <c r="P46" i="40"/>
  <c r="O46" i="40"/>
  <c r="P21" i="40"/>
  <c r="P52" i="40"/>
  <c r="P8" i="40"/>
  <c r="P23" i="40"/>
  <c r="O55" i="40"/>
  <c r="O11" i="40"/>
  <c r="P42" i="40"/>
  <c r="O42" i="40"/>
  <c r="P17" i="40"/>
  <c r="P48" i="40"/>
  <c r="O8" i="40"/>
  <c r="P19" i="40"/>
  <c r="O51" i="40"/>
  <c r="P26" i="40"/>
  <c r="O26" i="40"/>
  <c r="P57" i="40"/>
  <c r="P13" i="40"/>
  <c r="P44" i="40"/>
  <c r="P59" i="40"/>
  <c r="P15" i="40"/>
  <c r="O47" i="40"/>
  <c r="P22" i="40"/>
  <c r="O22" i="40"/>
  <c r="P53" i="40"/>
  <c r="P9" i="40"/>
  <c r="P40" i="40"/>
  <c r="P55" i="40"/>
  <c r="P11" i="40"/>
  <c r="O43" i="40"/>
  <c r="P18" i="40"/>
  <c r="O18" i="40"/>
  <c r="P49" i="40"/>
  <c r="P24" i="40"/>
  <c r="P51" i="40"/>
  <c r="O27" i="40"/>
  <c r="P58" i="40"/>
  <c r="P14" i="40"/>
  <c r="O58" i="40"/>
  <c r="O14" i="40"/>
  <c r="P45" i="40"/>
  <c r="P20" i="40"/>
  <c r="O57" i="40"/>
  <c r="O52" i="40"/>
  <c r="O49" i="40"/>
  <c r="O24" i="40"/>
  <c r="O21" i="40"/>
  <c r="O48" i="40"/>
  <c r="O20" i="40"/>
  <c r="O44" i="40"/>
  <c r="O53" i="40"/>
  <c r="O45" i="40"/>
  <c r="O16" i="40"/>
  <c r="O40" i="40"/>
  <c r="O25" i="40"/>
  <c r="O17" i="40"/>
  <c r="O12" i="40"/>
  <c r="O9" i="40"/>
  <c r="S9" i="40" s="1"/>
  <c r="O45" i="7"/>
  <c r="O21" i="7"/>
  <c r="P24" i="7"/>
  <c r="O24" i="7"/>
  <c r="O17" i="7"/>
  <c r="P20" i="7"/>
  <c r="O49" i="7"/>
  <c r="P52" i="7"/>
  <c r="P8" i="7"/>
  <c r="O57" i="7"/>
  <c r="P40" i="7"/>
  <c r="P51" i="7"/>
  <c r="O55" i="7"/>
  <c r="O11" i="7"/>
  <c r="P58" i="7"/>
  <c r="P14" i="7"/>
  <c r="O22" i="7"/>
  <c r="P17" i="7"/>
  <c r="O53" i="7"/>
  <c r="P16" i="7"/>
  <c r="O56" i="7"/>
  <c r="P47" i="7"/>
  <c r="O51" i="7"/>
  <c r="P54" i="7"/>
  <c r="P10" i="7"/>
  <c r="P57" i="7"/>
  <c r="P13" i="7"/>
  <c r="O41" i="7"/>
  <c r="O16" i="7"/>
  <c r="P12" i="7"/>
  <c r="O20" i="7"/>
  <c r="O52" i="7"/>
  <c r="P43" i="7"/>
  <c r="O47" i="7"/>
  <c r="P50" i="7"/>
  <c r="O58" i="7"/>
  <c r="P53" i="7"/>
  <c r="P9" i="7"/>
  <c r="O25" i="7"/>
  <c r="O48" i="7"/>
  <c r="P27" i="7"/>
  <c r="O10" i="7"/>
  <c r="O43" i="7"/>
  <c r="P46" i="7"/>
  <c r="O54" i="7"/>
  <c r="P49" i="7"/>
  <c r="O13" i="7"/>
  <c r="O44" i="7"/>
  <c r="P23" i="7"/>
  <c r="O27" i="7"/>
  <c r="O14" i="7"/>
  <c r="P42" i="7"/>
  <c r="O50" i="7"/>
  <c r="P45" i="7"/>
  <c r="O9" i="7"/>
  <c r="P56" i="7"/>
  <c r="O40" i="7"/>
  <c r="P19" i="7"/>
  <c r="O23" i="7"/>
  <c r="P26" i="7"/>
  <c r="O18" i="7"/>
  <c r="O46" i="7"/>
  <c r="P41" i="7"/>
  <c r="O12" i="7"/>
  <c r="P48" i="7"/>
  <c r="O8" i="7"/>
  <c r="P59" i="7"/>
  <c r="P15" i="7"/>
  <c r="O19" i="7"/>
  <c r="P22" i="7"/>
  <c r="O42" i="7"/>
  <c r="P25" i="7"/>
  <c r="P44" i="7"/>
  <c r="P55" i="7"/>
  <c r="P11" i="7"/>
  <c r="O59" i="7"/>
  <c r="O15" i="7"/>
  <c r="P18" i="7"/>
  <c r="O26" i="7"/>
  <c r="P21" i="7"/>
  <c r="O16" i="9"/>
  <c r="O48" i="9"/>
  <c r="P51" i="9"/>
  <c r="O51" i="9"/>
  <c r="O44" i="9"/>
  <c r="P47" i="9"/>
  <c r="O20" i="9"/>
  <c r="P23" i="9"/>
  <c r="T23" i="9" s="1"/>
  <c r="O40" i="9"/>
  <c r="P59" i="9"/>
  <c r="O55" i="9"/>
  <c r="P22" i="9"/>
  <c r="O26" i="9"/>
  <c r="P41" i="9"/>
  <c r="O49" i="9"/>
  <c r="P44" i="9"/>
  <c r="O24" i="9"/>
  <c r="P55" i="9"/>
  <c r="O47" i="9"/>
  <c r="P18" i="9"/>
  <c r="O22" i="9"/>
  <c r="P25" i="9"/>
  <c r="O45" i="9"/>
  <c r="P40" i="9"/>
  <c r="O12" i="9"/>
  <c r="P43" i="9"/>
  <c r="O43" i="9"/>
  <c r="P58" i="9"/>
  <c r="P14" i="9"/>
  <c r="O18" i="9"/>
  <c r="P21" i="9"/>
  <c r="O41" i="9"/>
  <c r="P24" i="9"/>
  <c r="O8" i="9"/>
  <c r="P27" i="9"/>
  <c r="O27" i="9"/>
  <c r="P54" i="9"/>
  <c r="P10" i="9"/>
  <c r="O58" i="9"/>
  <c r="O14" i="9"/>
  <c r="P17" i="9"/>
  <c r="O25" i="9"/>
  <c r="P20" i="9"/>
  <c r="P19" i="9"/>
  <c r="O23" i="9"/>
  <c r="P50" i="9"/>
  <c r="O54" i="9"/>
  <c r="O10" i="9"/>
  <c r="P57" i="9"/>
  <c r="P13" i="9"/>
  <c r="O21" i="9"/>
  <c r="P16" i="9"/>
  <c r="P15" i="9"/>
  <c r="O19" i="9"/>
  <c r="P46" i="9"/>
  <c r="O50" i="9"/>
  <c r="P53" i="9"/>
  <c r="P9" i="9"/>
  <c r="O17" i="9"/>
  <c r="P56" i="9"/>
  <c r="P12" i="9"/>
  <c r="O56" i="9"/>
  <c r="P11" i="9"/>
  <c r="O15" i="9"/>
  <c r="S15" i="9" s="1"/>
  <c r="P42" i="9"/>
  <c r="O46" i="9"/>
  <c r="P49" i="9"/>
  <c r="O57" i="9"/>
  <c r="O13" i="9"/>
  <c r="P52" i="9"/>
  <c r="P8" i="9"/>
  <c r="O52" i="9"/>
  <c r="S52" i="9" s="1"/>
  <c r="O59" i="9"/>
  <c r="O11" i="9"/>
  <c r="P26" i="9"/>
  <c r="O42" i="9"/>
  <c r="P45" i="9"/>
  <c r="O53" i="9"/>
  <c r="O9" i="9"/>
  <c r="P48" i="9"/>
  <c r="P19" i="42"/>
  <c r="O51" i="42"/>
  <c r="P26" i="42"/>
  <c r="O26" i="42"/>
  <c r="P57" i="42"/>
  <c r="P13" i="42"/>
  <c r="P44" i="42"/>
  <c r="P59" i="42"/>
  <c r="T59" i="42" s="1"/>
  <c r="P15" i="42"/>
  <c r="O47" i="42"/>
  <c r="P22" i="42"/>
  <c r="O22" i="42"/>
  <c r="P53" i="42"/>
  <c r="P9" i="42"/>
  <c r="P40" i="42"/>
  <c r="P55" i="42"/>
  <c r="T55" i="42" s="1"/>
  <c r="P11" i="42"/>
  <c r="O43" i="42"/>
  <c r="P18" i="42"/>
  <c r="O18" i="42"/>
  <c r="P49" i="42"/>
  <c r="P24" i="42"/>
  <c r="O57" i="42"/>
  <c r="P51" i="42"/>
  <c r="T51" i="42" s="1"/>
  <c r="O27" i="42"/>
  <c r="P58" i="42"/>
  <c r="P14" i="42"/>
  <c r="O58" i="42"/>
  <c r="O14" i="42"/>
  <c r="P45" i="42"/>
  <c r="P20" i="42"/>
  <c r="O41" i="42"/>
  <c r="S41" i="42" s="1"/>
  <c r="O56" i="42"/>
  <c r="O53" i="42"/>
  <c r="P47" i="42"/>
  <c r="O23" i="42"/>
  <c r="P54" i="42"/>
  <c r="P10" i="42"/>
  <c r="O54" i="42"/>
  <c r="O10" i="42"/>
  <c r="P41" i="42"/>
  <c r="P16" i="42"/>
  <c r="O13" i="42"/>
  <c r="O40" i="42"/>
  <c r="O25" i="42"/>
  <c r="P43" i="42"/>
  <c r="O19" i="42"/>
  <c r="P50" i="42"/>
  <c r="O50" i="42"/>
  <c r="P25" i="42"/>
  <c r="P56" i="42"/>
  <c r="P12" i="42"/>
  <c r="P27" i="42"/>
  <c r="O59" i="42"/>
  <c r="O15" i="42"/>
  <c r="P46" i="42"/>
  <c r="O46" i="42"/>
  <c r="P21" i="42"/>
  <c r="P52" i="42"/>
  <c r="P8" i="42"/>
  <c r="P23" i="42"/>
  <c r="O55" i="42"/>
  <c r="O11" i="42"/>
  <c r="P42" i="42"/>
  <c r="O42" i="42"/>
  <c r="P17" i="42"/>
  <c r="P48" i="42"/>
  <c r="O45" i="42"/>
  <c r="O16" i="42"/>
  <c r="O17" i="42"/>
  <c r="S17" i="42" s="1"/>
  <c r="O9" i="42"/>
  <c r="O12" i="42"/>
  <c r="O52" i="42"/>
  <c r="O49" i="42"/>
  <c r="O24" i="42"/>
  <c r="O21" i="42"/>
  <c r="O48" i="42"/>
  <c r="O8" i="42"/>
  <c r="O20" i="42"/>
  <c r="O44" i="42"/>
  <c r="S44" i="42" s="1"/>
  <c r="P55" i="39"/>
  <c r="P11" i="39"/>
  <c r="O43" i="39"/>
  <c r="P18" i="39"/>
  <c r="O18" i="39"/>
  <c r="P49" i="39"/>
  <c r="T49" i="39" s="1"/>
  <c r="P24" i="39"/>
  <c r="P51" i="39"/>
  <c r="T51" i="39" s="1"/>
  <c r="O27" i="39"/>
  <c r="P58" i="39"/>
  <c r="P14" i="39"/>
  <c r="O58" i="39"/>
  <c r="O14" i="39"/>
  <c r="P45" i="39"/>
  <c r="P20" i="39"/>
  <c r="P47" i="39"/>
  <c r="T47" i="39" s="1"/>
  <c r="O23" i="39"/>
  <c r="P54" i="39"/>
  <c r="P10" i="39"/>
  <c r="O54" i="39"/>
  <c r="O10" i="39"/>
  <c r="P41" i="39"/>
  <c r="P16" i="39"/>
  <c r="O49" i="39"/>
  <c r="P43" i="39"/>
  <c r="O19" i="39"/>
  <c r="P50" i="39"/>
  <c r="O50" i="39"/>
  <c r="P25" i="39"/>
  <c r="P56" i="39"/>
  <c r="P12" i="39"/>
  <c r="O21" i="39"/>
  <c r="O48" i="39"/>
  <c r="O45" i="39"/>
  <c r="P27" i="39"/>
  <c r="O59" i="39"/>
  <c r="O15" i="39"/>
  <c r="P46" i="39"/>
  <c r="O46" i="39"/>
  <c r="P21" i="39"/>
  <c r="T21" i="39" s="1"/>
  <c r="P52" i="39"/>
  <c r="P8" i="39"/>
  <c r="O20" i="39"/>
  <c r="O17" i="39"/>
  <c r="P23" i="39"/>
  <c r="O55" i="39"/>
  <c r="S55" i="39" s="1"/>
  <c r="O11" i="39"/>
  <c r="P42" i="39"/>
  <c r="T42" i="39" s="1"/>
  <c r="O42" i="39"/>
  <c r="P17" i="39"/>
  <c r="P48" i="39"/>
  <c r="P19" i="39"/>
  <c r="O51" i="39"/>
  <c r="P26" i="39"/>
  <c r="O26" i="39"/>
  <c r="P57" i="39"/>
  <c r="T57" i="39" s="1"/>
  <c r="P13" i="39"/>
  <c r="P44" i="39"/>
  <c r="P59" i="39"/>
  <c r="P15" i="39"/>
  <c r="O47" i="39"/>
  <c r="P22" i="39"/>
  <c r="O22" i="39"/>
  <c r="P53" i="39"/>
  <c r="T53" i="39" s="1"/>
  <c r="P9" i="39"/>
  <c r="P40" i="39"/>
  <c r="O25" i="39"/>
  <c r="O8" i="39"/>
  <c r="O9" i="39"/>
  <c r="O44" i="39"/>
  <c r="S44" i="39" s="1"/>
  <c r="O57" i="39"/>
  <c r="O16" i="39"/>
  <c r="S16" i="39" s="1"/>
  <c r="O41" i="39"/>
  <c r="O56" i="39"/>
  <c r="O13" i="39"/>
  <c r="O40" i="39"/>
  <c r="O52" i="39"/>
  <c r="O12" i="39"/>
  <c r="O53" i="39"/>
  <c r="O24" i="39"/>
  <c r="S24" i="39" s="1"/>
  <c r="K43" i="12"/>
  <c r="M43" i="12" s="1"/>
  <c r="K53" i="12"/>
  <c r="M53" i="12" s="1"/>
  <c r="K46" i="12"/>
  <c r="M46" i="12" s="1"/>
  <c r="K54" i="12"/>
  <c r="M54" i="12" s="1"/>
  <c r="K62" i="12"/>
  <c r="M62" i="12" s="1"/>
  <c r="K56" i="12"/>
  <c r="M56" i="12" s="1"/>
  <c r="K47" i="12"/>
  <c r="M47" i="12" s="1"/>
  <c r="K55" i="12"/>
  <c r="M55" i="12" s="1"/>
  <c r="K48" i="12"/>
  <c r="M48" i="12" s="1"/>
  <c r="K52" i="12"/>
  <c r="M52" i="12" s="1"/>
  <c r="K45" i="12"/>
  <c r="M45" i="12" s="1"/>
  <c r="K49" i="12"/>
  <c r="M49" i="12" s="1"/>
  <c r="K57" i="12"/>
  <c r="M57" i="12" s="1"/>
  <c r="K50" i="12"/>
  <c r="M50" i="12" s="1"/>
  <c r="K58" i="12"/>
  <c r="M58" i="12" s="1"/>
  <c r="K61" i="12"/>
  <c r="M61" i="12" s="1"/>
  <c r="K51" i="12"/>
  <c r="M51" i="12" s="1"/>
  <c r="K59" i="12"/>
  <c r="M59" i="12" s="1"/>
  <c r="K44" i="12"/>
  <c r="M44" i="12" s="1"/>
  <c r="K60" i="12"/>
  <c r="M60" i="12" s="1"/>
  <c r="K24" i="12"/>
  <c r="K17" i="12"/>
  <c r="K25" i="12"/>
  <c r="K15" i="12"/>
  <c r="K12" i="12"/>
  <c r="K13" i="12"/>
  <c r="K21" i="12"/>
  <c r="K26" i="12"/>
  <c r="K19" i="12"/>
  <c r="K27" i="12"/>
  <c r="K20" i="12"/>
  <c r="K28" i="12"/>
  <c r="K10" i="12"/>
  <c r="K14" i="12"/>
  <c r="K18" i="12"/>
  <c r="K22" i="12"/>
  <c r="K11" i="12"/>
  <c r="K23" i="12"/>
  <c r="K16" i="12"/>
  <c r="S55" i="42"/>
  <c r="S53" i="42"/>
  <c r="T19" i="42"/>
  <c r="T53" i="41"/>
  <c r="S43" i="41"/>
  <c r="S27" i="41"/>
  <c r="S40" i="40"/>
  <c r="T27" i="40"/>
  <c r="S26" i="40"/>
  <c r="S25" i="40"/>
  <c r="T23" i="40"/>
  <c r="S22" i="40"/>
  <c r="S21" i="40"/>
  <c r="T19" i="40"/>
  <c r="S18" i="40"/>
  <c r="S17" i="40"/>
  <c r="T15" i="40"/>
  <c r="S14" i="40"/>
  <c r="S13" i="40"/>
  <c r="T11" i="40"/>
  <c r="S10" i="40"/>
  <c r="S52" i="39"/>
  <c r="T49" i="42"/>
  <c r="S24" i="42"/>
  <c r="S19" i="42"/>
  <c r="T13" i="42"/>
  <c r="S8" i="42"/>
  <c r="T59" i="41"/>
  <c r="T55" i="41"/>
  <c r="S53" i="41"/>
  <c r="S48" i="41"/>
  <c r="S20" i="41"/>
  <c r="T13" i="41"/>
  <c r="T58" i="40"/>
  <c r="T57" i="40"/>
  <c r="T54" i="40"/>
  <c r="T53" i="40"/>
  <c r="T50" i="40"/>
  <c r="T49" i="40"/>
  <c r="S27" i="40"/>
  <c r="S23" i="40"/>
  <c r="S19" i="40"/>
  <c r="S15" i="40"/>
  <c r="S11" i="40"/>
  <c r="T55" i="39"/>
  <c r="S54" i="39"/>
  <c r="S46" i="39"/>
  <c r="T41" i="39"/>
  <c r="T25" i="39"/>
  <c r="T23" i="39"/>
  <c r="S56" i="42"/>
  <c r="S51" i="42"/>
  <c r="S49" i="42"/>
  <c r="T15" i="42"/>
  <c r="S13" i="42"/>
  <c r="S55" i="41"/>
  <c r="T49" i="41"/>
  <c r="T21" i="41"/>
  <c r="S13" i="41"/>
  <c r="S8" i="41"/>
  <c r="T59" i="40"/>
  <c r="S58" i="40"/>
  <c r="S57" i="40"/>
  <c r="T55" i="40"/>
  <c r="S54" i="40"/>
  <c r="S53" i="40"/>
  <c r="T51" i="40"/>
  <c r="S50" i="40"/>
  <c r="S49" i="40"/>
  <c r="T47" i="40"/>
  <c r="T46" i="40"/>
  <c r="T45" i="40"/>
  <c r="S47" i="39"/>
  <c r="S23" i="39"/>
  <c r="T47" i="42"/>
  <c r="T45" i="42"/>
  <c r="S40" i="42"/>
  <c r="T25" i="42"/>
  <c r="S20" i="42"/>
  <c r="S15" i="42"/>
  <c r="T9" i="42"/>
  <c r="T51" i="41"/>
  <c r="S49" i="41"/>
  <c r="S44" i="41"/>
  <c r="T23" i="41"/>
  <c r="S21" i="41"/>
  <c r="S15" i="41"/>
  <c r="S59" i="40"/>
  <c r="S55" i="40"/>
  <c r="S51" i="40"/>
  <c r="S47" i="40"/>
  <c r="S46" i="40"/>
  <c r="S45" i="40"/>
  <c r="T43" i="40"/>
  <c r="T42" i="40"/>
  <c r="T41" i="40"/>
  <c r="T57" i="42"/>
  <c r="S47" i="42"/>
  <c r="S45" i="42"/>
  <c r="T27" i="42"/>
  <c r="S25" i="42"/>
  <c r="T11" i="42"/>
  <c r="S9" i="42"/>
  <c r="S51" i="41"/>
  <c r="T45" i="41"/>
  <c r="S23" i="41"/>
  <c r="S16" i="41"/>
  <c r="T9" i="41"/>
  <c r="S43" i="40"/>
  <c r="S42" i="40"/>
  <c r="S41" i="40"/>
  <c r="S24" i="40"/>
  <c r="S20" i="40"/>
  <c r="S16" i="40"/>
  <c r="S12" i="40"/>
  <c r="S8" i="40"/>
  <c r="S56" i="39"/>
  <c r="S48" i="39"/>
  <c r="S40" i="39"/>
  <c r="S57" i="42"/>
  <c r="S52" i="42"/>
  <c r="T43" i="42"/>
  <c r="T41" i="42"/>
  <c r="S27" i="42"/>
  <c r="T21" i="42"/>
  <c r="S16" i="42"/>
  <c r="S11" i="42"/>
  <c r="S56" i="41"/>
  <c r="T47" i="41"/>
  <c r="S45" i="41"/>
  <c r="S40" i="41"/>
  <c r="S24" i="41"/>
  <c r="T11" i="41"/>
  <c r="S9" i="41"/>
  <c r="T59" i="39"/>
  <c r="S58" i="39"/>
  <c r="S50" i="39"/>
  <c r="T45" i="39"/>
  <c r="T43" i="39"/>
  <c r="S42" i="39"/>
  <c r="T27" i="39"/>
  <c r="S26" i="39"/>
  <c r="S43" i="42"/>
  <c r="L43" i="42" s="1"/>
  <c r="AF43" i="11" s="1"/>
  <c r="T23" i="42"/>
  <c r="S21" i="42"/>
  <c r="T57" i="41"/>
  <c r="S47" i="41"/>
  <c r="T41" i="41"/>
  <c r="T25" i="41"/>
  <c r="T17" i="41"/>
  <c r="S11" i="41"/>
  <c r="S56" i="40"/>
  <c r="S52" i="40"/>
  <c r="S48" i="40"/>
  <c r="S59" i="39"/>
  <c r="S51" i="39"/>
  <c r="S43" i="39"/>
  <c r="S27" i="39"/>
  <c r="T17" i="42"/>
  <c r="T27" i="41"/>
  <c r="S44" i="40"/>
  <c r="T25" i="40"/>
  <c r="S15" i="39"/>
  <c r="S56" i="38"/>
  <c r="T51" i="38"/>
  <c r="S41" i="38"/>
  <c r="S23" i="38"/>
  <c r="S21" i="38"/>
  <c r="S12" i="38"/>
  <c r="T48" i="37"/>
  <c r="S42" i="37"/>
  <c r="T27" i="37"/>
  <c r="T20" i="37"/>
  <c r="S14" i="37"/>
  <c r="T53" i="36"/>
  <c r="T45" i="36"/>
  <c r="S24" i="36"/>
  <c r="T19" i="36"/>
  <c r="T17" i="36"/>
  <c r="S53" i="35"/>
  <c r="S43" i="35"/>
  <c r="T41" i="35"/>
  <c r="T23" i="35"/>
  <c r="T21" i="35"/>
  <c r="S41" i="34"/>
  <c r="S23" i="34"/>
  <c r="S21" i="34"/>
  <c r="S24" i="10"/>
  <c r="S19" i="10"/>
  <c r="S17" i="10"/>
  <c r="S8" i="10"/>
  <c r="T59" i="9"/>
  <c r="S55" i="9"/>
  <c r="S53" i="9"/>
  <c r="T51" i="9"/>
  <c r="T49" i="9"/>
  <c r="S20" i="9"/>
  <c r="S13" i="9"/>
  <c r="S59" i="8"/>
  <c r="T53" i="8"/>
  <c r="S43" i="8"/>
  <c r="T23" i="8"/>
  <c r="S21" i="8"/>
  <c r="S16" i="8"/>
  <c r="S18" i="39"/>
  <c r="S51" i="38"/>
  <c r="T49" i="38"/>
  <c r="S44" i="38"/>
  <c r="T19" i="38"/>
  <c r="T17" i="38"/>
  <c r="S48" i="37"/>
  <c r="T43" i="37"/>
  <c r="S27" i="37"/>
  <c r="S20" i="37"/>
  <c r="T15" i="37"/>
  <c r="T8" i="37"/>
  <c r="S56" i="36"/>
  <c r="S53" i="36"/>
  <c r="S45" i="36"/>
  <c r="S17" i="36"/>
  <c r="S12" i="36"/>
  <c r="S56" i="35"/>
  <c r="T51" i="35"/>
  <c r="S41" i="35"/>
  <c r="S23" i="35"/>
  <c r="S21" i="35"/>
  <c r="S12" i="35"/>
  <c r="T57" i="34"/>
  <c r="T19" i="34"/>
  <c r="T17" i="34"/>
  <c r="S52" i="10"/>
  <c r="S47" i="10"/>
  <c r="T15" i="10"/>
  <c r="T13" i="10"/>
  <c r="S51" i="9"/>
  <c r="S49" i="9"/>
  <c r="T47" i="9"/>
  <c r="T45" i="9"/>
  <c r="T11" i="9"/>
  <c r="T9" i="9"/>
  <c r="T55" i="8"/>
  <c r="S53" i="8"/>
  <c r="S44" i="8"/>
  <c r="S12" i="42"/>
  <c r="S41" i="41"/>
  <c r="T19" i="39"/>
  <c r="T13" i="39"/>
  <c r="S49" i="38"/>
  <c r="S24" i="38"/>
  <c r="S19" i="38"/>
  <c r="S17" i="38"/>
  <c r="S8" i="38"/>
  <c r="T55" i="37"/>
  <c r="S50" i="37"/>
  <c r="S43" i="37"/>
  <c r="S22" i="37"/>
  <c r="S15" i="37"/>
  <c r="S8" i="37"/>
  <c r="T59" i="36"/>
  <c r="T54" i="36"/>
  <c r="S48" i="36"/>
  <c r="S40" i="36"/>
  <c r="T27" i="36"/>
  <c r="T25" i="36"/>
  <c r="S51" i="35"/>
  <c r="T49" i="35"/>
  <c r="S44" i="35"/>
  <c r="T19" i="35"/>
  <c r="T17" i="35"/>
  <c r="S57" i="34"/>
  <c r="T55" i="34"/>
  <c r="T53" i="34"/>
  <c r="S19" i="34"/>
  <c r="S17" i="34"/>
  <c r="T59" i="10"/>
  <c r="T57" i="10"/>
  <c r="T55" i="10"/>
  <c r="T45" i="10"/>
  <c r="S40" i="10"/>
  <c r="S20" i="10"/>
  <c r="S15" i="10"/>
  <c r="S13" i="10"/>
  <c r="S47" i="9"/>
  <c r="S45" i="9"/>
  <c r="T43" i="9"/>
  <c r="S40" i="9"/>
  <c r="T25" i="9"/>
  <c r="S16" i="9"/>
  <c r="S11" i="9"/>
  <c r="S9" i="9"/>
  <c r="S55" i="8"/>
  <c r="T49" i="8"/>
  <c r="S24" i="8"/>
  <c r="T17" i="8"/>
  <c r="S11" i="8"/>
  <c r="T53" i="42"/>
  <c r="S57" i="41"/>
  <c r="S19" i="39"/>
  <c r="S10" i="39"/>
  <c r="S8" i="39"/>
  <c r="T59" i="38"/>
  <c r="T57" i="38"/>
  <c r="S52" i="38"/>
  <c r="T47" i="38"/>
  <c r="T15" i="38"/>
  <c r="T13" i="38"/>
  <c r="T59" i="37"/>
  <c r="S55" i="37"/>
  <c r="T51" i="37"/>
  <c r="T44" i="37"/>
  <c r="T23" i="37"/>
  <c r="T16" i="37"/>
  <c r="S10" i="37"/>
  <c r="T57" i="36"/>
  <c r="T51" i="36"/>
  <c r="T43" i="36"/>
  <c r="S25" i="36"/>
  <c r="S20" i="36"/>
  <c r="T15" i="36"/>
  <c r="T13" i="36"/>
  <c r="S49" i="35"/>
  <c r="S24" i="35"/>
  <c r="S19" i="35"/>
  <c r="S17" i="35"/>
  <c r="S8" i="35"/>
  <c r="T59" i="34"/>
  <c r="S55" i="34"/>
  <c r="L55" i="34" s="1"/>
  <c r="P55" i="11" s="1"/>
  <c r="S53" i="34"/>
  <c r="T51" i="34"/>
  <c r="T49" i="34"/>
  <c r="T15" i="34"/>
  <c r="T13" i="34"/>
  <c r="S59" i="10"/>
  <c r="S57" i="10"/>
  <c r="S55" i="10"/>
  <c r="S45" i="10"/>
  <c r="T43" i="10"/>
  <c r="T27" i="10"/>
  <c r="T25" i="10"/>
  <c r="T11" i="10"/>
  <c r="T9" i="10"/>
  <c r="S56" i="9"/>
  <c r="S43" i="9"/>
  <c r="T27" i="9"/>
  <c r="S25" i="9"/>
  <c r="T21" i="9"/>
  <c r="S56" i="8"/>
  <c r="T51" i="8"/>
  <c r="S49" i="8"/>
  <c r="S40" i="8"/>
  <c r="T19" i="8"/>
  <c r="S17" i="8"/>
  <c r="T43" i="41"/>
  <c r="S17" i="41"/>
  <c r="T9" i="40"/>
  <c r="T11" i="39"/>
  <c r="S59" i="38"/>
  <c r="S57" i="38"/>
  <c r="S47" i="38"/>
  <c r="T45" i="38"/>
  <c r="S40" i="38"/>
  <c r="S20" i="38"/>
  <c r="S15" i="38"/>
  <c r="S13" i="38"/>
  <c r="T56" i="37"/>
  <c r="S51" i="37"/>
  <c r="S44" i="37"/>
  <c r="S23" i="37"/>
  <c r="S16" i="37"/>
  <c r="T11" i="37"/>
  <c r="S57" i="36"/>
  <c r="T49" i="36"/>
  <c r="T41" i="36"/>
  <c r="S13" i="36"/>
  <c r="S8" i="36"/>
  <c r="T57" i="35"/>
  <c r="S52" i="35"/>
  <c r="T47" i="35"/>
  <c r="T15" i="35"/>
  <c r="T13" i="35"/>
  <c r="S51" i="34"/>
  <c r="S49" i="34"/>
  <c r="T47" i="34"/>
  <c r="S15" i="34"/>
  <c r="S13" i="34"/>
  <c r="T53" i="10"/>
  <c r="S48" i="10"/>
  <c r="S43" i="10"/>
  <c r="S27" i="10"/>
  <c r="S25" i="10"/>
  <c r="S16" i="10"/>
  <c r="S11" i="10"/>
  <c r="S9" i="10"/>
  <c r="S27" i="9"/>
  <c r="S21" i="9"/>
  <c r="S12" i="9"/>
  <c r="S51" i="8"/>
  <c r="T45" i="8"/>
  <c r="T25" i="8"/>
  <c r="S19" i="8"/>
  <c r="S48" i="42"/>
  <c r="S23" i="42"/>
  <c r="T13" i="40"/>
  <c r="S22" i="39"/>
  <c r="S20" i="39"/>
  <c r="T17" i="39"/>
  <c r="S11" i="39"/>
  <c r="T55" i="38"/>
  <c r="S45" i="38"/>
  <c r="T27" i="38"/>
  <c r="T25" i="38"/>
  <c r="T11" i="38"/>
  <c r="T9" i="38"/>
  <c r="S56" i="37"/>
  <c r="T52" i="37"/>
  <c r="S46" i="37"/>
  <c r="T24" i="37"/>
  <c r="S18" i="37"/>
  <c r="S11" i="37"/>
  <c r="S49" i="36"/>
  <c r="S41" i="36"/>
  <c r="T23" i="36"/>
  <c r="T21" i="36"/>
  <c r="T59" i="35"/>
  <c r="S57" i="35"/>
  <c r="S47" i="35"/>
  <c r="T45" i="35"/>
  <c r="S40" i="35"/>
  <c r="S20" i="35"/>
  <c r="S15" i="35"/>
  <c r="S13" i="35"/>
  <c r="S47" i="34"/>
  <c r="T45" i="34"/>
  <c r="T27" i="34"/>
  <c r="T25" i="34"/>
  <c r="T11" i="34"/>
  <c r="S53" i="10"/>
  <c r="T51" i="10"/>
  <c r="T41" i="10"/>
  <c r="T23" i="10"/>
  <c r="T21" i="10"/>
  <c r="S48" i="9"/>
  <c r="T41" i="9"/>
  <c r="S23" i="9"/>
  <c r="T19" i="9"/>
  <c r="T17" i="9"/>
  <c r="S52" i="8"/>
  <c r="T47" i="8"/>
  <c r="S45" i="8"/>
  <c r="T27" i="8"/>
  <c r="S25" i="8"/>
  <c r="S20" i="8"/>
  <c r="T13" i="8"/>
  <c r="S52" i="41"/>
  <c r="S25" i="41"/>
  <c r="T19" i="41"/>
  <c r="T17" i="40"/>
  <c r="S14" i="39"/>
  <c r="S12" i="39"/>
  <c r="S55" i="38"/>
  <c r="T53" i="38"/>
  <c r="S48" i="38"/>
  <c r="T43" i="38"/>
  <c r="S27" i="38"/>
  <c r="S25" i="38"/>
  <c r="S16" i="38"/>
  <c r="S11" i="38"/>
  <c r="S9" i="38"/>
  <c r="L9" i="38" s="1"/>
  <c r="X9" i="11" s="1"/>
  <c r="S52" i="37"/>
  <c r="T47" i="37"/>
  <c r="T40" i="37"/>
  <c r="S24" i="37"/>
  <c r="T19" i="37"/>
  <c r="T12" i="37"/>
  <c r="T58" i="36"/>
  <c r="T55" i="36"/>
  <c r="S52" i="36"/>
  <c r="S44" i="36"/>
  <c r="S21" i="36"/>
  <c r="S16" i="36"/>
  <c r="T11" i="36"/>
  <c r="T9" i="36"/>
  <c r="T55" i="35"/>
  <c r="S45" i="35"/>
  <c r="T27" i="35"/>
  <c r="T25" i="35"/>
  <c r="T11" i="35"/>
  <c r="T9" i="35"/>
  <c r="S45" i="34"/>
  <c r="T43" i="34"/>
  <c r="S27" i="34"/>
  <c r="S25" i="34"/>
  <c r="L25" i="34" s="1"/>
  <c r="P25" i="11" s="1"/>
  <c r="S11" i="34"/>
  <c r="T9" i="34"/>
  <c r="S56" i="10"/>
  <c r="S51" i="10"/>
  <c r="S41" i="10"/>
  <c r="S23" i="10"/>
  <c r="S21" i="10"/>
  <c r="S12" i="10"/>
  <c r="T57" i="9"/>
  <c r="S44" i="9"/>
  <c r="S41" i="9"/>
  <c r="S19" i="9"/>
  <c r="S17" i="9"/>
  <c r="S8" i="9"/>
  <c r="T57" i="8"/>
  <c r="S47" i="8"/>
  <c r="T41" i="8"/>
  <c r="S27" i="8"/>
  <c r="T15" i="8"/>
  <c r="S13" i="8"/>
  <c r="T21" i="40"/>
  <c r="S53" i="38"/>
  <c r="T49" i="10"/>
  <c r="T17" i="10"/>
  <c r="T53" i="9"/>
  <c r="T15" i="9"/>
  <c r="T59" i="8"/>
  <c r="T21" i="8"/>
  <c r="S12" i="8"/>
  <c r="T57" i="7"/>
  <c r="S47" i="7"/>
  <c r="T41" i="7"/>
  <c r="S27" i="7"/>
  <c r="S25" i="7"/>
  <c r="T15" i="7"/>
  <c r="T13" i="7"/>
  <c r="S55" i="5"/>
  <c r="S51" i="5"/>
  <c r="S47" i="5"/>
  <c r="S43" i="5"/>
  <c r="S14" i="5"/>
  <c r="S45" i="7"/>
  <c r="T51" i="5"/>
  <c r="S19" i="5"/>
  <c r="T9" i="39"/>
  <c r="S12" i="37"/>
  <c r="T43" i="35"/>
  <c r="S16" i="35"/>
  <c r="S44" i="10"/>
  <c r="T19" i="10"/>
  <c r="T55" i="9"/>
  <c r="S41" i="8"/>
  <c r="S57" i="7"/>
  <c r="T43" i="7"/>
  <c r="S41" i="7"/>
  <c r="S15" i="7"/>
  <c r="S13" i="7"/>
  <c r="T59" i="5"/>
  <c r="S20" i="5"/>
  <c r="T15" i="5"/>
  <c r="S26" i="37"/>
  <c r="S19" i="37"/>
  <c r="T47" i="36"/>
  <c r="S9" i="36"/>
  <c r="S9" i="35"/>
  <c r="S57" i="9"/>
  <c r="S24" i="9"/>
  <c r="S48" i="8"/>
  <c r="S23" i="8"/>
  <c r="S8" i="8"/>
  <c r="T59" i="7"/>
  <c r="T53" i="7"/>
  <c r="S43" i="7"/>
  <c r="T23" i="7"/>
  <c r="T21" i="7"/>
  <c r="S56" i="5"/>
  <c r="S52" i="5"/>
  <c r="S48" i="5"/>
  <c r="S44" i="5"/>
  <c r="S40" i="5"/>
  <c r="S22" i="5"/>
  <c r="S15" i="5"/>
  <c r="S8" i="5"/>
  <c r="S12" i="5"/>
  <c r="T15" i="39"/>
  <c r="S25" i="35"/>
  <c r="S11" i="35"/>
  <c r="T43" i="8"/>
  <c r="T55" i="7"/>
  <c r="S53" i="7"/>
  <c r="S23" i="7"/>
  <c r="S21" i="7"/>
  <c r="T11" i="7"/>
  <c r="T9" i="7"/>
  <c r="T27" i="5"/>
  <c r="T23" i="5"/>
  <c r="S10" i="5"/>
  <c r="T13" i="9"/>
  <c r="S43" i="38"/>
  <c r="T41" i="38"/>
  <c r="T21" i="38"/>
  <c r="S55" i="35"/>
  <c r="T53" i="35"/>
  <c r="S27" i="35"/>
  <c r="T9" i="8"/>
  <c r="S55" i="7"/>
  <c r="T49" i="7"/>
  <c r="S11" i="7"/>
  <c r="S9" i="7"/>
  <c r="S27" i="5"/>
  <c r="S23" i="5"/>
  <c r="S16" i="5"/>
  <c r="T11" i="5"/>
  <c r="T27" i="7"/>
  <c r="T47" i="5"/>
  <c r="S12" i="41"/>
  <c r="T23" i="38"/>
  <c r="S40" i="37"/>
  <c r="S43" i="34"/>
  <c r="T41" i="34"/>
  <c r="T21" i="34"/>
  <c r="S9" i="8"/>
  <c r="T51" i="7"/>
  <c r="S49" i="7"/>
  <c r="T19" i="7"/>
  <c r="T17" i="7"/>
  <c r="S18" i="5"/>
  <c r="S11" i="5"/>
  <c r="T47" i="7"/>
  <c r="T55" i="5"/>
  <c r="S47" i="37"/>
  <c r="L47" i="37" s="1"/>
  <c r="V47" i="11" s="1"/>
  <c r="S48" i="35"/>
  <c r="T23" i="34"/>
  <c r="S9" i="34"/>
  <c r="S57" i="8"/>
  <c r="S15" i="8"/>
  <c r="T11" i="8"/>
  <c r="S51" i="7"/>
  <c r="T45" i="7"/>
  <c r="S19" i="7"/>
  <c r="S17" i="7"/>
  <c r="S24" i="5"/>
  <c r="T19" i="5"/>
  <c r="T25" i="7"/>
  <c r="T43" i="5"/>
  <c r="T46" i="5"/>
  <c r="T10" i="9"/>
  <c r="T16" i="8"/>
  <c r="T18" i="37"/>
  <c r="S51" i="36"/>
  <c r="T10" i="38"/>
  <c r="T10" i="10"/>
  <c r="T40" i="41"/>
  <c r="T48" i="41"/>
  <c r="T22" i="40"/>
  <c r="T52" i="41"/>
  <c r="T8" i="42"/>
  <c r="T52" i="42"/>
  <c r="T46" i="42"/>
  <c r="S50" i="41"/>
  <c r="T26" i="41"/>
  <c r="T12" i="40"/>
  <c r="T56" i="40"/>
  <c r="T8" i="39"/>
  <c r="T52" i="39"/>
  <c r="T16" i="38"/>
  <c r="T45" i="37"/>
  <c r="T58" i="37"/>
  <c r="S14" i="36"/>
  <c r="S58" i="36"/>
  <c r="T50" i="36"/>
  <c r="T24" i="35"/>
  <c r="S22" i="35"/>
  <c r="S58" i="35"/>
  <c r="T50" i="35"/>
  <c r="S16" i="34"/>
  <c r="T8" i="34"/>
  <c r="T52" i="34"/>
  <c r="S22" i="34"/>
  <c r="T14" i="34"/>
  <c r="T18" i="5"/>
  <c r="T50" i="5"/>
  <c r="T46" i="10"/>
  <c r="T46" i="37"/>
  <c r="T42" i="34"/>
  <c r="T10" i="37"/>
  <c r="T18" i="9"/>
  <c r="T26" i="38"/>
  <c r="S19" i="36"/>
  <c r="L19" i="36" s="1"/>
  <c r="T19" i="11" s="1"/>
  <c r="T42" i="9"/>
  <c r="T8" i="41"/>
  <c r="T26" i="40"/>
  <c r="T12" i="42"/>
  <c r="T56" i="42"/>
  <c r="M56" i="42" s="1"/>
  <c r="S22" i="42"/>
  <c r="S58" i="42"/>
  <c r="T50" i="42"/>
  <c r="S10" i="41"/>
  <c r="S54" i="41"/>
  <c r="T42" i="41"/>
  <c r="T16" i="40"/>
  <c r="T12" i="39"/>
  <c r="M12" i="39" s="1"/>
  <c r="T56" i="39"/>
  <c r="S41" i="39"/>
  <c r="S57" i="39"/>
  <c r="T20" i="38"/>
  <c r="S10" i="38"/>
  <c r="L10" i="38" s="1"/>
  <c r="X10" i="11" s="1"/>
  <c r="S26" i="38"/>
  <c r="S13" i="37"/>
  <c r="S41" i="37"/>
  <c r="S57" i="37"/>
  <c r="T49" i="37"/>
  <c r="T20" i="36"/>
  <c r="T54" i="5"/>
  <c r="S59" i="42"/>
  <c r="T18" i="10"/>
  <c r="T22" i="38"/>
  <c r="S59" i="37"/>
  <c r="T26" i="10"/>
  <c r="T14" i="37"/>
  <c r="S47" i="36"/>
  <c r="L47" i="36" s="1"/>
  <c r="T47" i="11" s="1"/>
  <c r="T50" i="39"/>
  <c r="T56" i="41"/>
  <c r="T44" i="41"/>
  <c r="T46" i="39"/>
  <c r="S59" i="41"/>
  <c r="L59" i="41" s="1"/>
  <c r="T16" i="42"/>
  <c r="T10" i="42"/>
  <c r="T54" i="42"/>
  <c r="S14" i="41"/>
  <c r="T46" i="41"/>
  <c r="T20" i="40"/>
  <c r="T16" i="39"/>
  <c r="S9" i="39"/>
  <c r="T10" i="39"/>
  <c r="T24" i="38"/>
  <c r="S42" i="38"/>
  <c r="T9" i="37"/>
  <c r="S59" i="34"/>
  <c r="T54" i="38"/>
  <c r="T42" i="10"/>
  <c r="T42" i="37"/>
  <c r="T26" i="37"/>
  <c r="T16" i="41"/>
  <c r="T20" i="42"/>
  <c r="S10" i="42"/>
  <c r="S26" i="42"/>
  <c r="T14" i="42"/>
  <c r="T58" i="42"/>
  <c r="S18" i="41"/>
  <c r="S58" i="41"/>
  <c r="T50" i="41"/>
  <c r="T24" i="40"/>
  <c r="T20" i="39"/>
  <c r="S13" i="39"/>
  <c r="S45" i="39"/>
  <c r="T14" i="39"/>
  <c r="T40" i="38"/>
  <c r="S14" i="38"/>
  <c r="S46" i="38"/>
  <c r="S17" i="37"/>
  <c r="S45" i="37"/>
  <c r="T13" i="37"/>
  <c r="T57" i="37"/>
  <c r="T8" i="36"/>
  <c r="T24" i="36"/>
  <c r="T52" i="36"/>
  <c r="S26" i="36"/>
  <c r="T18" i="36"/>
  <c r="T48" i="35"/>
  <c r="S42" i="35"/>
  <c r="T18" i="35"/>
  <c r="S40" i="34"/>
  <c r="T20" i="34"/>
  <c r="S46" i="34"/>
  <c r="T26" i="34"/>
  <c r="T16" i="10"/>
  <c r="S22" i="10"/>
  <c r="S58" i="10"/>
  <c r="T44" i="9"/>
  <c r="S10" i="9"/>
  <c r="S26" i="9"/>
  <c r="T26" i="9"/>
  <c r="T44" i="8"/>
  <c r="T10" i="8"/>
  <c r="T54" i="8"/>
  <c r="S40" i="7"/>
  <c r="T20" i="7"/>
  <c r="T26" i="7"/>
  <c r="T14" i="10"/>
  <c r="S59" i="5"/>
  <c r="T50" i="38"/>
  <c r="T12" i="8"/>
  <c r="S27" i="36"/>
  <c r="L27" i="36" s="1"/>
  <c r="T27" i="11" s="1"/>
  <c r="T14" i="38"/>
  <c r="T54" i="10"/>
  <c r="T54" i="37"/>
  <c r="T58" i="39"/>
  <c r="T54" i="39"/>
  <c r="T24" i="42"/>
  <c r="S42" i="42"/>
  <c r="T18" i="42"/>
  <c r="S22" i="41"/>
  <c r="T10" i="41"/>
  <c r="T54" i="41"/>
  <c r="T40" i="40"/>
  <c r="T24" i="39"/>
  <c r="S17" i="39"/>
  <c r="L17" i="39" s="1"/>
  <c r="Z17" i="11" s="1"/>
  <c r="T18" i="39"/>
  <c r="T44" i="38"/>
  <c r="S50" i="38"/>
  <c r="T17" i="37"/>
  <c r="S42" i="36"/>
  <c r="T22" i="36"/>
  <c r="T8" i="35"/>
  <c r="T52" i="35"/>
  <c r="S14" i="35"/>
  <c r="S46" i="35"/>
  <c r="T22" i="35"/>
  <c r="S44" i="34"/>
  <c r="T24" i="34"/>
  <c r="S50" i="34"/>
  <c r="T50" i="34"/>
  <c r="T20" i="10"/>
  <c r="T48" i="9"/>
  <c r="T22" i="5"/>
  <c r="T14" i="5"/>
  <c r="T22" i="39"/>
  <c r="T42" i="38"/>
  <c r="T22" i="10"/>
  <c r="S59" i="36"/>
  <c r="L59" i="36" s="1"/>
  <c r="T59" i="11" s="1"/>
  <c r="T58" i="10"/>
  <c r="T10" i="40"/>
  <c r="T40" i="42"/>
  <c r="S14" i="42"/>
  <c r="S46" i="42"/>
  <c r="T22" i="42"/>
  <c r="S26" i="41"/>
  <c r="T14" i="41"/>
  <c r="T58" i="41"/>
  <c r="T44" i="40"/>
  <c r="T40" i="39"/>
  <c r="S21" i="39"/>
  <c r="S49" i="39"/>
  <c r="L49" i="39" s="1"/>
  <c r="Z49" i="11" s="1"/>
  <c r="T48" i="38"/>
  <c r="S18" i="38"/>
  <c r="S54" i="38"/>
  <c r="S21" i="37"/>
  <c r="S49" i="37"/>
  <c r="T21" i="37"/>
  <c r="S54" i="37"/>
  <c r="T12" i="36"/>
  <c r="T40" i="36"/>
  <c r="T56" i="36"/>
  <c r="S46" i="36"/>
  <c r="T26" i="36"/>
  <c r="T12" i="35"/>
  <c r="T56" i="35"/>
  <c r="S50" i="35"/>
  <c r="T10" i="5"/>
  <c r="S11" i="36"/>
  <c r="S59" i="7"/>
  <c r="T26" i="5"/>
  <c r="T18" i="38"/>
  <c r="S59" i="35"/>
  <c r="L59" i="35" s="1"/>
  <c r="R59" i="11" s="1"/>
  <c r="S15" i="36"/>
  <c r="T50" i="10"/>
  <c r="T22" i="37"/>
  <c r="T46" i="34"/>
  <c r="T46" i="38"/>
  <c r="T24" i="41"/>
  <c r="T20" i="41"/>
  <c r="S55" i="36"/>
  <c r="L55" i="36" s="1"/>
  <c r="T55" i="11" s="1"/>
  <c r="T14" i="9"/>
  <c r="T18" i="40"/>
  <c r="T22" i="41"/>
  <c r="S25" i="39"/>
  <c r="S25" i="37"/>
  <c r="T41" i="37"/>
  <c r="S18" i="36"/>
  <c r="T46" i="35"/>
  <c r="T12" i="34"/>
  <c r="S58" i="34"/>
  <c r="T40" i="10"/>
  <c r="L40" i="10" s="1"/>
  <c r="S46" i="10"/>
  <c r="T52" i="9"/>
  <c r="S54" i="9"/>
  <c r="T40" i="8"/>
  <c r="T14" i="8"/>
  <c r="S8" i="7"/>
  <c r="S56" i="7"/>
  <c r="T52" i="7"/>
  <c r="S18" i="7"/>
  <c r="S46" i="7"/>
  <c r="T14" i="7"/>
  <c r="T16" i="5"/>
  <c r="T25" i="5"/>
  <c r="T56" i="5"/>
  <c r="S54" i="5"/>
  <c r="S59" i="9"/>
  <c r="L59" i="9" s="1"/>
  <c r="L59" i="11" s="1"/>
  <c r="T53" i="37"/>
  <c r="T44" i="36"/>
  <c r="S22" i="36"/>
  <c r="S26" i="35"/>
  <c r="T54" i="35"/>
  <c r="S8" i="34"/>
  <c r="T16" i="34"/>
  <c r="S10" i="34"/>
  <c r="T18" i="34"/>
  <c r="T44" i="10"/>
  <c r="S14" i="10"/>
  <c r="S50" i="10"/>
  <c r="T56" i="9"/>
  <c r="S18" i="9"/>
  <c r="T48" i="8"/>
  <c r="S18" i="8"/>
  <c r="S46" i="8"/>
  <c r="T18" i="8"/>
  <c r="S12" i="7"/>
  <c r="T8" i="7"/>
  <c r="T56" i="7"/>
  <c r="T18" i="7"/>
  <c r="T20" i="5"/>
  <c r="S9" i="5"/>
  <c r="S25" i="5"/>
  <c r="S53" i="5"/>
  <c r="T41" i="5"/>
  <c r="S42" i="5"/>
  <c r="S58" i="5"/>
  <c r="S54" i="10"/>
  <c r="S58" i="9"/>
  <c r="S16" i="7"/>
  <c r="S22" i="7"/>
  <c r="S50" i="7"/>
  <c r="T22" i="7"/>
  <c r="T45" i="5"/>
  <c r="T21" i="5"/>
  <c r="T8" i="8"/>
  <c r="T12" i="41"/>
  <c r="T44" i="42"/>
  <c r="S50" i="42"/>
  <c r="T8" i="40"/>
  <c r="S50" i="36"/>
  <c r="S54" i="35"/>
  <c r="T58" i="35"/>
  <c r="S12" i="34"/>
  <c r="T40" i="34"/>
  <c r="S14" i="34"/>
  <c r="T22" i="34"/>
  <c r="T48" i="10"/>
  <c r="T8" i="9"/>
  <c r="T52" i="8"/>
  <c r="T22" i="8"/>
  <c r="T12" i="7"/>
  <c r="T24" i="5"/>
  <c r="T58" i="5"/>
  <c r="T42" i="5"/>
  <c r="T58" i="38"/>
  <c r="T48" i="42"/>
  <c r="S54" i="42"/>
  <c r="T48" i="40"/>
  <c r="S9" i="37"/>
  <c r="T48" i="36"/>
  <c r="S54" i="36"/>
  <c r="T16" i="35"/>
  <c r="S10" i="35"/>
  <c r="S20" i="34"/>
  <c r="T44" i="34"/>
  <c r="S18" i="34"/>
  <c r="T54" i="34"/>
  <c r="T52" i="10"/>
  <c r="S18" i="10"/>
  <c r="T12" i="9"/>
  <c r="S22" i="9"/>
  <c r="T22" i="9"/>
  <c r="T56" i="8"/>
  <c r="S22" i="8"/>
  <c r="S50" i="8"/>
  <c r="T26" i="8"/>
  <c r="S20" i="7"/>
  <c r="T16" i="7"/>
  <c r="T42" i="7"/>
  <c r="T40" i="5"/>
  <c r="S13" i="5"/>
  <c r="S41" i="5"/>
  <c r="S57" i="5"/>
  <c r="T49" i="5"/>
  <c r="S46" i="5"/>
  <c r="L46" i="5" s="1"/>
  <c r="F46" i="11" s="1"/>
  <c r="T58" i="8"/>
  <c r="T48" i="7"/>
  <c r="S49" i="5"/>
  <c r="S43" i="36"/>
  <c r="L43" i="36" s="1"/>
  <c r="T43" i="11" s="1"/>
  <c r="S42" i="41"/>
  <c r="T52" i="40"/>
  <c r="T8" i="38"/>
  <c r="S22" i="38"/>
  <c r="S58" i="37"/>
  <c r="T16" i="36"/>
  <c r="T10" i="36"/>
  <c r="T20" i="35"/>
  <c r="T10" i="35"/>
  <c r="S24" i="34"/>
  <c r="L24" i="34" s="1"/>
  <c r="P24" i="11" s="1"/>
  <c r="T48" i="34"/>
  <c r="S26" i="34"/>
  <c r="T58" i="34"/>
  <c r="T56" i="10"/>
  <c r="T16" i="9"/>
  <c r="T46" i="9"/>
  <c r="T42" i="8"/>
  <c r="S24" i="7"/>
  <c r="T24" i="7"/>
  <c r="S10" i="7"/>
  <c r="S26" i="7"/>
  <c r="S54" i="7"/>
  <c r="T46" i="7"/>
  <c r="T44" i="5"/>
  <c r="T9" i="5"/>
  <c r="T53" i="5"/>
  <c r="T14" i="40"/>
  <c r="S10" i="36"/>
  <c r="S42" i="10"/>
  <c r="S14" i="9"/>
  <c r="T58" i="9"/>
  <c r="S42" i="8"/>
  <c r="S26" i="5"/>
  <c r="T20" i="8"/>
  <c r="T24" i="8"/>
  <c r="T26" i="39"/>
  <c r="T26" i="42"/>
  <c r="S46" i="41"/>
  <c r="T44" i="39"/>
  <c r="S53" i="39"/>
  <c r="T12" i="38"/>
  <c r="S53" i="37"/>
  <c r="T14" i="36"/>
  <c r="T40" i="35"/>
  <c r="T14" i="35"/>
  <c r="S48" i="34"/>
  <c r="T56" i="34"/>
  <c r="S42" i="34"/>
  <c r="T8" i="10"/>
  <c r="T20" i="9"/>
  <c r="S42" i="9"/>
  <c r="T50" i="9"/>
  <c r="S10" i="8"/>
  <c r="S26" i="8"/>
  <c r="S54" i="8"/>
  <c r="T46" i="8"/>
  <c r="S44" i="7"/>
  <c r="T40" i="7"/>
  <c r="T50" i="7"/>
  <c r="T48" i="5"/>
  <c r="S17" i="5"/>
  <c r="S45" i="5"/>
  <c r="T13" i="5"/>
  <c r="T57" i="5"/>
  <c r="S50" i="5"/>
  <c r="T50" i="37"/>
  <c r="T18" i="41"/>
  <c r="S58" i="38"/>
  <c r="T42" i="35"/>
  <c r="T24" i="10"/>
  <c r="T40" i="9"/>
  <c r="S50" i="9"/>
  <c r="S14" i="8"/>
  <c r="S52" i="7"/>
  <c r="T10" i="7"/>
  <c r="T12" i="5"/>
  <c r="S23" i="36"/>
  <c r="L23" i="36" s="1"/>
  <c r="T23" i="11" s="1"/>
  <c r="T10" i="34"/>
  <c r="T42" i="42"/>
  <c r="T48" i="39"/>
  <c r="T52" i="38"/>
  <c r="T42" i="36"/>
  <c r="T44" i="35"/>
  <c r="S18" i="35"/>
  <c r="T26" i="35"/>
  <c r="S52" i="34"/>
  <c r="S54" i="34"/>
  <c r="T12" i="10"/>
  <c r="M12" i="10" s="1"/>
  <c r="S26" i="10"/>
  <c r="L26" i="10" s="1"/>
  <c r="T24" i="9"/>
  <c r="S46" i="9"/>
  <c r="T54" i="9"/>
  <c r="T50" i="8"/>
  <c r="S48" i="7"/>
  <c r="T44" i="7"/>
  <c r="S14" i="7"/>
  <c r="S42" i="7"/>
  <c r="S58" i="7"/>
  <c r="T54" i="7"/>
  <c r="T8" i="5"/>
  <c r="T52" i="5"/>
  <c r="T17" i="5"/>
  <c r="S18" i="42"/>
  <c r="T56" i="38"/>
  <c r="T25" i="37"/>
  <c r="T46" i="36"/>
  <c r="S56" i="34"/>
  <c r="S10" i="10"/>
  <c r="S58" i="8"/>
  <c r="T58" i="7"/>
  <c r="S21" i="5"/>
  <c r="O45" i="4"/>
  <c r="S45" i="4" s="1"/>
  <c r="O51" i="4"/>
  <c r="S51" i="4" s="1"/>
  <c r="O55" i="4"/>
  <c r="S55" i="4" s="1"/>
  <c r="P41" i="4"/>
  <c r="T41" i="4" s="1"/>
  <c r="O43" i="4"/>
  <c r="S43" i="4" s="1"/>
  <c r="O59" i="4"/>
  <c r="S59" i="4" s="1"/>
  <c r="O47" i="4"/>
  <c r="S47" i="4" s="1"/>
  <c r="O49" i="4"/>
  <c r="S49" i="4" s="1"/>
  <c r="O40" i="4"/>
  <c r="S40" i="4" s="1"/>
  <c r="O41" i="4"/>
  <c r="S41" i="4" s="1"/>
  <c r="P53" i="4"/>
  <c r="T53" i="4" s="1"/>
  <c r="P43" i="4"/>
  <c r="T43" i="4" s="1"/>
  <c r="P59" i="4"/>
  <c r="T59" i="4" s="1"/>
  <c r="P40" i="4"/>
  <c r="T40" i="4" s="1"/>
  <c r="P56" i="4"/>
  <c r="T56" i="4" s="1"/>
  <c r="P49" i="4"/>
  <c r="T49" i="4" s="1"/>
  <c r="P47" i="4"/>
  <c r="T47" i="4" s="1"/>
  <c r="O44" i="4"/>
  <c r="S44" i="4" s="1"/>
  <c r="O57" i="4"/>
  <c r="S57" i="4" s="1"/>
  <c r="P44" i="4"/>
  <c r="T44" i="4" s="1"/>
  <c r="O42" i="4"/>
  <c r="S42" i="4" s="1"/>
  <c r="O48" i="4"/>
  <c r="S48" i="4" s="1"/>
  <c r="O52" i="4"/>
  <c r="S52" i="4" s="1"/>
  <c r="P46" i="4"/>
  <c r="T46" i="4" s="1"/>
  <c r="O56" i="4"/>
  <c r="S56" i="4" s="1"/>
  <c r="O46" i="4"/>
  <c r="S46" i="4" s="1"/>
  <c r="P45" i="4"/>
  <c r="T45" i="4" s="1"/>
  <c r="O53" i="4"/>
  <c r="S53" i="4" s="1"/>
  <c r="P48" i="4"/>
  <c r="T48" i="4" s="1"/>
  <c r="O50" i="4"/>
  <c r="S50" i="4" s="1"/>
  <c r="P57" i="4"/>
  <c r="T57" i="4" s="1"/>
  <c r="P42" i="4"/>
  <c r="T42" i="4" s="1"/>
  <c r="O54" i="4"/>
  <c r="S54" i="4" s="1"/>
  <c r="P51" i="4"/>
  <c r="T51" i="4" s="1"/>
  <c r="O58" i="4"/>
  <c r="S58" i="4" s="1"/>
  <c r="P54" i="4"/>
  <c r="T54" i="4" s="1"/>
  <c r="P50" i="4"/>
  <c r="T50" i="4" s="1"/>
  <c r="P58" i="4"/>
  <c r="T58" i="4" s="1"/>
  <c r="P52" i="4"/>
  <c r="T52" i="4" s="1"/>
  <c r="P55" i="4"/>
  <c r="T55" i="4" s="1"/>
  <c r="O8" i="4"/>
  <c r="S8" i="4" s="1"/>
  <c r="P20" i="4"/>
  <c r="T20" i="4" s="1"/>
  <c r="P18" i="4"/>
  <c r="T18" i="4" s="1"/>
  <c r="O14" i="4"/>
  <c r="S14" i="4" s="1"/>
  <c r="P24" i="4"/>
  <c r="T24" i="4" s="1"/>
  <c r="O22" i="4"/>
  <c r="S22" i="4" s="1"/>
  <c r="O16" i="4"/>
  <c r="S16" i="4" s="1"/>
  <c r="O10" i="4"/>
  <c r="S10" i="4" s="1"/>
  <c r="P11" i="4"/>
  <c r="T11" i="4" s="1"/>
  <c r="P13" i="4"/>
  <c r="T13" i="4" s="1"/>
  <c r="O27" i="4"/>
  <c r="S27" i="4" s="1"/>
  <c r="P27" i="4"/>
  <c r="T27" i="4" s="1"/>
  <c r="P15" i="4"/>
  <c r="T15" i="4" s="1"/>
  <c r="P22" i="4"/>
  <c r="T22" i="4" s="1"/>
  <c r="O12" i="4"/>
  <c r="S12" i="4" s="1"/>
  <c r="P26" i="4"/>
  <c r="T26" i="4" s="1"/>
  <c r="O18" i="4"/>
  <c r="S18" i="4" s="1"/>
  <c r="P9" i="4"/>
  <c r="T9" i="4" s="1"/>
  <c r="O25" i="4"/>
  <c r="S25" i="4" s="1"/>
  <c r="P16" i="4"/>
  <c r="T16" i="4" s="1"/>
  <c r="O23" i="4"/>
  <c r="S23" i="4" s="1"/>
  <c r="P14" i="4"/>
  <c r="T14" i="4" s="1"/>
  <c r="P23" i="4"/>
  <c r="T23" i="4" s="1"/>
  <c r="O21" i="4"/>
  <c r="S21" i="4" s="1"/>
  <c r="P12" i="4"/>
  <c r="T12" i="4" s="1"/>
  <c r="O19" i="4"/>
  <c r="S19" i="4" s="1"/>
  <c r="P10" i="4"/>
  <c r="T10" i="4" s="1"/>
  <c r="P25" i="4"/>
  <c r="T25" i="4" s="1"/>
  <c r="O17" i="4"/>
  <c r="S17" i="4" s="1"/>
  <c r="O24" i="4"/>
  <c r="S24" i="4" s="1"/>
  <c r="O15" i="4"/>
  <c r="S15" i="4" s="1"/>
  <c r="P19" i="4"/>
  <c r="T19" i="4" s="1"/>
  <c r="P21" i="4"/>
  <c r="T21" i="4" s="1"/>
  <c r="O13" i="4"/>
  <c r="S13" i="4" s="1"/>
  <c r="L13" i="4" s="1"/>
  <c r="O20" i="4"/>
  <c r="S20" i="4" s="1"/>
  <c r="O11" i="4"/>
  <c r="S11" i="4" s="1"/>
  <c r="O26" i="4"/>
  <c r="S26" i="4" s="1"/>
  <c r="P17" i="4"/>
  <c r="T17" i="4" s="1"/>
  <c r="O9" i="4"/>
  <c r="S9" i="4" s="1"/>
  <c r="P8" i="4"/>
  <c r="T8" i="4" s="1"/>
  <c r="E8" i="11"/>
  <c r="G8" i="11"/>
  <c r="AN8" i="11" s="1"/>
  <c r="I8" i="11"/>
  <c r="AO8" i="11" s="1"/>
  <c r="K8" i="11"/>
  <c r="AP8" i="11" s="1"/>
  <c r="M8" i="11"/>
  <c r="AQ8" i="11" s="1"/>
  <c r="E9" i="11"/>
  <c r="G9" i="11"/>
  <c r="AN9" i="11" s="1"/>
  <c r="I9" i="11"/>
  <c r="AO9" i="11" s="1"/>
  <c r="K9" i="11"/>
  <c r="AP9" i="11" s="1"/>
  <c r="M9" i="11"/>
  <c r="E10" i="11"/>
  <c r="G10" i="11"/>
  <c r="AN10" i="11" s="1"/>
  <c r="I10" i="11"/>
  <c r="AO10" i="11" s="1"/>
  <c r="K10" i="11"/>
  <c r="AP10" i="11" s="1"/>
  <c r="M10" i="11"/>
  <c r="E11" i="11"/>
  <c r="G11" i="11"/>
  <c r="AN11" i="11" s="1"/>
  <c r="I11" i="11"/>
  <c r="AO11" i="11" s="1"/>
  <c r="K11" i="11"/>
  <c r="AP11" i="11" s="1"/>
  <c r="M11" i="11"/>
  <c r="E12" i="11"/>
  <c r="G12" i="11"/>
  <c r="AN12" i="11" s="1"/>
  <c r="I12" i="11"/>
  <c r="AO12" i="11" s="1"/>
  <c r="K12" i="11"/>
  <c r="AP12" i="11" s="1"/>
  <c r="M12" i="11"/>
  <c r="E13" i="11"/>
  <c r="G13" i="11"/>
  <c r="AN13" i="11" s="1"/>
  <c r="I13" i="11"/>
  <c r="AO13" i="11" s="1"/>
  <c r="K13" i="11"/>
  <c r="AP13" i="11" s="1"/>
  <c r="M13" i="11"/>
  <c r="E14" i="11"/>
  <c r="G14" i="11"/>
  <c r="AN14" i="11" s="1"/>
  <c r="I14" i="11"/>
  <c r="AO14" i="11" s="1"/>
  <c r="K14" i="11"/>
  <c r="AP14" i="11" s="1"/>
  <c r="M14" i="11"/>
  <c r="E15" i="11"/>
  <c r="G15" i="11"/>
  <c r="AN15" i="11" s="1"/>
  <c r="I15" i="11"/>
  <c r="AO15" i="11" s="1"/>
  <c r="K15" i="11"/>
  <c r="AP15" i="11" s="1"/>
  <c r="M15" i="11"/>
  <c r="E16" i="11"/>
  <c r="G16" i="11"/>
  <c r="AN16" i="11" s="1"/>
  <c r="I16" i="11"/>
  <c r="AO16" i="11" s="1"/>
  <c r="K16" i="11"/>
  <c r="AP16" i="11" s="1"/>
  <c r="M16" i="11"/>
  <c r="E17" i="11"/>
  <c r="G17" i="11"/>
  <c r="AN17" i="11" s="1"/>
  <c r="I17" i="11"/>
  <c r="AO17" i="11" s="1"/>
  <c r="K17" i="11"/>
  <c r="AP17" i="11" s="1"/>
  <c r="M17" i="11"/>
  <c r="E18" i="11"/>
  <c r="G18" i="11"/>
  <c r="AN18" i="11" s="1"/>
  <c r="I18" i="11"/>
  <c r="AO18" i="11" s="1"/>
  <c r="K18" i="11"/>
  <c r="AP18" i="11" s="1"/>
  <c r="M18" i="11"/>
  <c r="E19" i="11"/>
  <c r="G19" i="11"/>
  <c r="AN19" i="11" s="1"/>
  <c r="I19" i="11"/>
  <c r="AO19" i="11" s="1"/>
  <c r="K19" i="11"/>
  <c r="AP19" i="11" s="1"/>
  <c r="M19" i="11"/>
  <c r="E20" i="11"/>
  <c r="G20" i="11"/>
  <c r="AN20" i="11" s="1"/>
  <c r="I20" i="11"/>
  <c r="AO20" i="11" s="1"/>
  <c r="K20" i="11"/>
  <c r="AP20" i="11" s="1"/>
  <c r="M20" i="11"/>
  <c r="E21" i="11"/>
  <c r="G21" i="11"/>
  <c r="AN21" i="11" s="1"/>
  <c r="I21" i="11"/>
  <c r="AO21" i="11" s="1"/>
  <c r="K21" i="11"/>
  <c r="AP21" i="11" s="1"/>
  <c r="M21" i="11"/>
  <c r="E22" i="11"/>
  <c r="G22" i="11"/>
  <c r="AN22" i="11" s="1"/>
  <c r="I22" i="11"/>
  <c r="AO22" i="11" s="1"/>
  <c r="K22" i="11"/>
  <c r="AP22" i="11" s="1"/>
  <c r="M22" i="11"/>
  <c r="E23" i="11"/>
  <c r="G23" i="11"/>
  <c r="AN23" i="11" s="1"/>
  <c r="I23" i="11"/>
  <c r="AO23" i="11" s="1"/>
  <c r="K23" i="11"/>
  <c r="AP23" i="11" s="1"/>
  <c r="M23" i="11"/>
  <c r="E24" i="11"/>
  <c r="G24" i="11"/>
  <c r="AN24" i="11" s="1"/>
  <c r="I24" i="11"/>
  <c r="AO24" i="11" s="1"/>
  <c r="K24" i="11"/>
  <c r="AP24" i="11" s="1"/>
  <c r="M24" i="11"/>
  <c r="E25" i="11"/>
  <c r="G25" i="11"/>
  <c r="AN25" i="11" s="1"/>
  <c r="I25" i="11"/>
  <c r="AO25" i="11" s="1"/>
  <c r="K25" i="11"/>
  <c r="AP25" i="11" s="1"/>
  <c r="M25" i="11"/>
  <c r="E26" i="11"/>
  <c r="G26" i="11"/>
  <c r="AN26" i="11" s="1"/>
  <c r="I26" i="11"/>
  <c r="AO26" i="11" s="1"/>
  <c r="K26" i="11"/>
  <c r="AP26" i="11" s="1"/>
  <c r="M26" i="11"/>
  <c r="E27" i="11"/>
  <c r="G27" i="11"/>
  <c r="AN27" i="11" s="1"/>
  <c r="I27" i="11"/>
  <c r="AO27" i="11" s="1"/>
  <c r="K27" i="11"/>
  <c r="AP27" i="11" s="1"/>
  <c r="M27" i="11"/>
  <c r="M44" i="42" l="1"/>
  <c r="M49" i="10"/>
  <c r="M20" i="10"/>
  <c r="M14" i="39"/>
  <c r="M12" i="36"/>
  <c r="M16" i="38"/>
  <c r="M44" i="38"/>
  <c r="M52" i="42"/>
  <c r="M16" i="10"/>
  <c r="M8" i="36"/>
  <c r="L15" i="4"/>
  <c r="L9" i="8"/>
  <c r="L55" i="7"/>
  <c r="H55" i="11" s="1"/>
  <c r="M48" i="42"/>
  <c r="L51" i="10"/>
  <c r="N51" i="11" s="1"/>
  <c r="M24" i="36"/>
  <c r="L11" i="36"/>
  <c r="T11" i="11" s="1"/>
  <c r="L10" i="9"/>
  <c r="M12" i="42"/>
  <c r="L54" i="37"/>
  <c r="V54" i="11" s="1"/>
  <c r="M48" i="10"/>
  <c r="L18" i="34"/>
  <c r="P18" i="11" s="1"/>
  <c r="M18" i="39"/>
  <c r="M8" i="42"/>
  <c r="L9" i="34"/>
  <c r="P9" i="11" s="1"/>
  <c r="M53" i="10"/>
  <c r="M59" i="10"/>
  <c r="L9" i="4"/>
  <c r="L23" i="7"/>
  <c r="M41" i="10"/>
  <c r="L46" i="9"/>
  <c r="L46" i="11" s="1"/>
  <c r="L22" i="41"/>
  <c r="AD22" i="11" s="1"/>
  <c r="L58" i="10"/>
  <c r="N58" i="11" s="1"/>
  <c r="L9" i="36"/>
  <c r="T9" i="11" s="1"/>
  <c r="L43" i="5"/>
  <c r="F43" i="11" s="1"/>
  <c r="L23" i="9"/>
  <c r="L55" i="10"/>
  <c r="N55" i="11" s="1"/>
  <c r="L57" i="5"/>
  <c r="F57" i="11" s="1"/>
  <c r="L10" i="42"/>
  <c r="AF10" i="11" s="1"/>
  <c r="L59" i="38"/>
  <c r="X59" i="11" s="1"/>
  <c r="L52" i="41"/>
  <c r="AD52" i="11" s="1"/>
  <c r="L57" i="7"/>
  <c r="H57" i="11" s="1"/>
  <c r="L12" i="4"/>
  <c r="L42" i="38"/>
  <c r="X42" i="11" s="1"/>
  <c r="L46" i="35"/>
  <c r="R46" i="11" s="1"/>
  <c r="L22" i="10"/>
  <c r="L47" i="7"/>
  <c r="H47" i="11" s="1"/>
  <c r="L25" i="5"/>
  <c r="L53" i="4"/>
  <c r="D53" i="11" s="1"/>
  <c r="L47" i="42"/>
  <c r="AF47" i="11" s="1"/>
  <c r="L51" i="39"/>
  <c r="Z51" i="11" s="1"/>
  <c r="L21" i="39"/>
  <c r="Z21" i="11" s="1"/>
  <c r="L53" i="38"/>
  <c r="X53" i="11" s="1"/>
  <c r="L49" i="35"/>
  <c r="R49" i="11" s="1"/>
  <c r="L23" i="35"/>
  <c r="R23" i="11" s="1"/>
  <c r="L56" i="34"/>
  <c r="P56" i="11" s="1"/>
  <c r="L43" i="10"/>
  <c r="N43" i="11" s="1"/>
  <c r="L27" i="10"/>
  <c r="L42" i="7"/>
  <c r="H42" i="11" s="1"/>
  <c r="L58" i="5"/>
  <c r="F58" i="11" s="1"/>
  <c r="L17" i="5"/>
  <c r="L16" i="5"/>
  <c r="L53" i="5"/>
  <c r="F53" i="11" s="1"/>
  <c r="L15" i="5"/>
  <c r="L11" i="5"/>
  <c r="L18" i="5"/>
  <c r="L26" i="5"/>
  <c r="L59" i="7"/>
  <c r="H59" i="11" s="1"/>
  <c r="L56" i="7"/>
  <c r="H56" i="11" s="1"/>
  <c r="L9" i="7"/>
  <c r="L50" i="8"/>
  <c r="J50" i="11" s="1"/>
  <c r="L47" i="9"/>
  <c r="L47" i="11" s="1"/>
  <c r="L18" i="9"/>
  <c r="L27" i="9"/>
  <c r="L45" i="10"/>
  <c r="N45" i="11" s="1"/>
  <c r="AQ20" i="11"/>
  <c r="AG20" i="11"/>
  <c r="AI20" i="11" s="1"/>
  <c r="AQ18" i="11"/>
  <c r="AG18" i="11"/>
  <c r="AI18" i="11" s="1"/>
  <c r="AQ10" i="11"/>
  <c r="AG10" i="11"/>
  <c r="AI10" i="11" s="1"/>
  <c r="AQ26" i="11"/>
  <c r="AG26" i="11"/>
  <c r="AI26" i="11" s="1"/>
  <c r="AQ13" i="11"/>
  <c r="AG13" i="11"/>
  <c r="AI13" i="11" s="1"/>
  <c r="AQ9" i="11"/>
  <c r="AG9" i="11"/>
  <c r="AI9" i="11" s="1"/>
  <c r="AQ23" i="11"/>
  <c r="AG23" i="11"/>
  <c r="AI23" i="11" s="1"/>
  <c r="AQ21" i="11"/>
  <c r="AG21" i="11"/>
  <c r="AQ24" i="11"/>
  <c r="AG24" i="11"/>
  <c r="AI24" i="11" s="1"/>
  <c r="AQ16" i="11"/>
  <c r="AG16" i="11"/>
  <c r="AI16" i="11" s="1"/>
  <c r="AQ12" i="11"/>
  <c r="AG12" i="11"/>
  <c r="AI12" i="11" s="1"/>
  <c r="AQ19" i="11"/>
  <c r="AG19" i="11"/>
  <c r="AI19" i="11" s="1"/>
  <c r="AQ11" i="11"/>
  <c r="AG11" i="11"/>
  <c r="AI11" i="11" s="1"/>
  <c r="AQ25" i="11"/>
  <c r="AG25" i="11"/>
  <c r="AI25" i="11" s="1"/>
  <c r="AQ27" i="11"/>
  <c r="AG27" i="11"/>
  <c r="AI27" i="11" s="1"/>
  <c r="AQ22" i="11"/>
  <c r="AG22" i="11"/>
  <c r="AI22" i="11" s="1"/>
  <c r="AQ14" i="11"/>
  <c r="AG14" i="11"/>
  <c r="AI14" i="11" s="1"/>
  <c r="L25" i="10"/>
  <c r="AQ17" i="11"/>
  <c r="AG17" i="11"/>
  <c r="AI17" i="11" s="1"/>
  <c r="AQ15" i="11"/>
  <c r="AG15" i="11"/>
  <c r="AI15" i="11" s="1"/>
  <c r="L42" i="34"/>
  <c r="P42" i="11" s="1"/>
  <c r="L44" i="34"/>
  <c r="P44" i="11" s="1"/>
  <c r="L58" i="34"/>
  <c r="P58" i="11" s="1"/>
  <c r="L59" i="34"/>
  <c r="P59" i="11" s="1"/>
  <c r="L49" i="34"/>
  <c r="P49" i="11" s="1"/>
  <c r="L41" i="35"/>
  <c r="R41" i="11" s="1"/>
  <c r="L45" i="35"/>
  <c r="R45" i="11" s="1"/>
  <c r="L54" i="35"/>
  <c r="R54" i="11" s="1"/>
  <c r="L10" i="35"/>
  <c r="R10" i="11" s="1"/>
  <c r="L24" i="35"/>
  <c r="R24" i="11" s="1"/>
  <c r="L21" i="35"/>
  <c r="R21" i="11" s="1"/>
  <c r="M40" i="36"/>
  <c r="M48" i="36"/>
  <c r="L49" i="36"/>
  <c r="T49" i="11" s="1"/>
  <c r="L59" i="37"/>
  <c r="V59" i="11" s="1"/>
  <c r="L53" i="37"/>
  <c r="V53" i="11" s="1"/>
  <c r="L58" i="38"/>
  <c r="X58" i="11" s="1"/>
  <c r="M56" i="38"/>
  <c r="L19" i="38"/>
  <c r="X19" i="11" s="1"/>
  <c r="L22" i="38"/>
  <c r="X22" i="11" s="1"/>
  <c r="L26" i="38"/>
  <c r="X26" i="11" s="1"/>
  <c r="M8" i="38"/>
  <c r="M12" i="38"/>
  <c r="L25" i="40"/>
  <c r="AB25" i="11" s="1"/>
  <c r="L50" i="41"/>
  <c r="AD50" i="11" s="1"/>
  <c r="L53" i="41"/>
  <c r="L47" i="41"/>
  <c r="AD47" i="11" s="1"/>
  <c r="L14" i="42"/>
  <c r="AF14" i="11" s="1"/>
  <c r="M59" i="42"/>
  <c r="L59" i="42"/>
  <c r="AF59" i="11" s="1"/>
  <c r="L58" i="42"/>
  <c r="AF58" i="11" s="1"/>
  <c r="M57" i="42"/>
  <c r="L57" i="42"/>
  <c r="AF57" i="11" s="1"/>
  <c r="L56" i="42"/>
  <c r="AF56" i="11" s="1"/>
  <c r="L55" i="42"/>
  <c r="AF55" i="11" s="1"/>
  <c r="M54" i="42"/>
  <c r="L54" i="42"/>
  <c r="AF54" i="11" s="1"/>
  <c r="L53" i="42"/>
  <c r="AF53" i="11" s="1"/>
  <c r="L52" i="42"/>
  <c r="AF52" i="11" s="1"/>
  <c r="M51" i="42"/>
  <c r="L51" i="42"/>
  <c r="AF51" i="11" s="1"/>
  <c r="M50" i="42"/>
  <c r="L50" i="42"/>
  <c r="AF50" i="11" s="1"/>
  <c r="M49" i="42"/>
  <c r="L49" i="42"/>
  <c r="AF49" i="11" s="1"/>
  <c r="L48" i="42"/>
  <c r="AF48" i="11" s="1"/>
  <c r="M46" i="42"/>
  <c r="L46" i="42"/>
  <c r="AF46" i="11" s="1"/>
  <c r="L45" i="42"/>
  <c r="AF45" i="11" s="1"/>
  <c r="L44" i="42"/>
  <c r="AF44" i="11" s="1"/>
  <c r="L42" i="42"/>
  <c r="AF42" i="11" s="1"/>
  <c r="M41" i="42"/>
  <c r="L41" i="42"/>
  <c r="AF41" i="11" s="1"/>
  <c r="M27" i="42"/>
  <c r="L27" i="42"/>
  <c r="AF27" i="11" s="1"/>
  <c r="L26" i="42"/>
  <c r="AF26" i="11" s="1"/>
  <c r="M25" i="42"/>
  <c r="L25" i="42"/>
  <c r="AF25" i="11" s="1"/>
  <c r="L24" i="42"/>
  <c r="AF24" i="11" s="1"/>
  <c r="L23" i="42"/>
  <c r="AF23" i="11" s="1"/>
  <c r="M22" i="42"/>
  <c r="L22" i="42"/>
  <c r="AF22" i="11" s="1"/>
  <c r="M21" i="42"/>
  <c r="L21" i="42"/>
  <c r="AF21" i="11" s="1"/>
  <c r="L20" i="42"/>
  <c r="AF20" i="11" s="1"/>
  <c r="M19" i="42"/>
  <c r="L19" i="42"/>
  <c r="AF19" i="11" s="1"/>
  <c r="M18" i="42"/>
  <c r="L18" i="42"/>
  <c r="AF18" i="11" s="1"/>
  <c r="L17" i="42"/>
  <c r="AF17" i="11" s="1"/>
  <c r="L16" i="42"/>
  <c r="AF16" i="11" s="1"/>
  <c r="L15" i="42"/>
  <c r="AF15" i="11" s="1"/>
  <c r="M13" i="42"/>
  <c r="L13" i="42"/>
  <c r="AF13" i="11" s="1"/>
  <c r="L12" i="42"/>
  <c r="AF12" i="11" s="1"/>
  <c r="M11" i="42"/>
  <c r="L11" i="42"/>
  <c r="AF11" i="11" s="1"/>
  <c r="M9" i="42"/>
  <c r="L9" i="42"/>
  <c r="AF9" i="11" s="1"/>
  <c r="L8" i="42"/>
  <c r="AF8" i="11" s="1"/>
  <c r="AD59" i="11"/>
  <c r="M58" i="41"/>
  <c r="L58" i="41"/>
  <c r="M57" i="41"/>
  <c r="L57" i="41"/>
  <c r="L56" i="41"/>
  <c r="M55" i="41"/>
  <c r="L55" i="41"/>
  <c r="L54" i="41"/>
  <c r="AD53" i="11"/>
  <c r="L51" i="41"/>
  <c r="M49" i="41"/>
  <c r="L49" i="41"/>
  <c r="L48" i="41"/>
  <c r="M46" i="41"/>
  <c r="L46" i="41"/>
  <c r="M45" i="41"/>
  <c r="L45" i="41"/>
  <c r="L44" i="41"/>
  <c r="L43" i="41"/>
  <c r="M42" i="41"/>
  <c r="L42" i="41"/>
  <c r="M41" i="41"/>
  <c r="L41" i="41"/>
  <c r="L27" i="41"/>
  <c r="L26" i="41"/>
  <c r="AD26" i="11" s="1"/>
  <c r="M25" i="41"/>
  <c r="L25" i="41"/>
  <c r="L24" i="41"/>
  <c r="L23" i="41"/>
  <c r="M21" i="41"/>
  <c r="L21" i="41"/>
  <c r="L20" i="41"/>
  <c r="L19" i="41"/>
  <c r="L18" i="41"/>
  <c r="M17" i="41"/>
  <c r="L17" i="41"/>
  <c r="L16" i="41"/>
  <c r="M15" i="41"/>
  <c r="L15" i="41"/>
  <c r="L14" i="41"/>
  <c r="L13" i="41"/>
  <c r="M12" i="41"/>
  <c r="L12" i="41"/>
  <c r="M11" i="41"/>
  <c r="L11" i="41"/>
  <c r="L10" i="41"/>
  <c r="L9" i="41"/>
  <c r="L8" i="41"/>
  <c r="L59" i="40"/>
  <c r="AB59" i="11" s="1"/>
  <c r="M58" i="40"/>
  <c r="L58" i="40"/>
  <c r="AB58" i="11" s="1"/>
  <c r="M57" i="40"/>
  <c r="L57" i="40"/>
  <c r="AB57" i="11" s="1"/>
  <c r="L56" i="40"/>
  <c r="AB56" i="11" s="1"/>
  <c r="M55" i="40"/>
  <c r="L55" i="40"/>
  <c r="AB55" i="11" s="1"/>
  <c r="M54" i="40"/>
  <c r="L54" i="40"/>
  <c r="AB54" i="11" s="1"/>
  <c r="M53" i="40"/>
  <c r="L53" i="40"/>
  <c r="AB53" i="11" s="1"/>
  <c r="L52" i="40"/>
  <c r="AB52" i="11" s="1"/>
  <c r="M51" i="40"/>
  <c r="L51" i="40"/>
  <c r="AB51" i="11" s="1"/>
  <c r="M50" i="40"/>
  <c r="L50" i="40"/>
  <c r="AB50" i="11" s="1"/>
  <c r="M49" i="40"/>
  <c r="L49" i="40"/>
  <c r="AB49" i="11" s="1"/>
  <c r="L48" i="40"/>
  <c r="AB48" i="11" s="1"/>
  <c r="L47" i="40"/>
  <c r="AB47" i="11" s="1"/>
  <c r="M46" i="40"/>
  <c r="L46" i="40"/>
  <c r="AB46" i="11" s="1"/>
  <c r="M45" i="40"/>
  <c r="L45" i="40"/>
  <c r="AB45" i="11" s="1"/>
  <c r="L44" i="40"/>
  <c r="AB44" i="11" s="1"/>
  <c r="M43" i="40"/>
  <c r="L43" i="40"/>
  <c r="AB43" i="11" s="1"/>
  <c r="M42" i="40"/>
  <c r="L42" i="40"/>
  <c r="AB42" i="11" s="1"/>
  <c r="M41" i="40"/>
  <c r="L41" i="40"/>
  <c r="AB41" i="11" s="1"/>
  <c r="M27" i="40"/>
  <c r="L27" i="40"/>
  <c r="AB27" i="11" s="1"/>
  <c r="L26" i="40"/>
  <c r="AB26" i="11" s="1"/>
  <c r="L24" i="40"/>
  <c r="AB24" i="11" s="1"/>
  <c r="M23" i="40"/>
  <c r="L23" i="40"/>
  <c r="AB23" i="11" s="1"/>
  <c r="L22" i="40"/>
  <c r="AB22" i="11" s="1"/>
  <c r="L21" i="40"/>
  <c r="AB21" i="11" s="1"/>
  <c r="L20" i="40"/>
  <c r="AB20" i="11" s="1"/>
  <c r="M19" i="40"/>
  <c r="L19" i="40"/>
  <c r="AB19" i="11" s="1"/>
  <c r="L18" i="40"/>
  <c r="AB18" i="11" s="1"/>
  <c r="L17" i="40"/>
  <c r="AB17" i="11" s="1"/>
  <c r="L16" i="40"/>
  <c r="AB16" i="11" s="1"/>
  <c r="M15" i="40"/>
  <c r="L15" i="40"/>
  <c r="AB15" i="11" s="1"/>
  <c r="L14" i="40"/>
  <c r="AB14" i="11" s="1"/>
  <c r="L13" i="40"/>
  <c r="AB13" i="11" s="1"/>
  <c r="L12" i="40"/>
  <c r="AB12" i="11" s="1"/>
  <c r="L11" i="40"/>
  <c r="AB11" i="11" s="1"/>
  <c r="L10" i="40"/>
  <c r="AB10" i="11" s="1"/>
  <c r="M9" i="40"/>
  <c r="L9" i="40"/>
  <c r="AB9" i="11" s="1"/>
  <c r="L8" i="40"/>
  <c r="M59" i="39"/>
  <c r="L59" i="39"/>
  <c r="Z59" i="11" s="1"/>
  <c r="L58" i="39"/>
  <c r="Z58" i="11" s="1"/>
  <c r="M57" i="39"/>
  <c r="L57" i="39"/>
  <c r="Z57" i="11" s="1"/>
  <c r="L56" i="39"/>
  <c r="Z56" i="11" s="1"/>
  <c r="M55" i="39"/>
  <c r="L55" i="39"/>
  <c r="Z55" i="11" s="1"/>
  <c r="L54" i="39"/>
  <c r="Z54" i="11" s="1"/>
  <c r="M53" i="39"/>
  <c r="L53" i="39"/>
  <c r="Z53" i="11" s="1"/>
  <c r="L52" i="39"/>
  <c r="Z52" i="11" s="1"/>
  <c r="L50" i="39"/>
  <c r="Z50" i="11" s="1"/>
  <c r="L48" i="39"/>
  <c r="Z48" i="11" s="1"/>
  <c r="L47" i="39"/>
  <c r="Z47" i="11" s="1"/>
  <c r="L46" i="39"/>
  <c r="Z46" i="11" s="1"/>
  <c r="L45" i="39"/>
  <c r="Z45" i="11" s="1"/>
  <c r="L44" i="39"/>
  <c r="Z44" i="11" s="1"/>
  <c r="M43" i="39"/>
  <c r="L43" i="39"/>
  <c r="Z43" i="11" s="1"/>
  <c r="L42" i="39"/>
  <c r="Z42" i="11" s="1"/>
  <c r="M41" i="39"/>
  <c r="L41" i="39"/>
  <c r="Z41" i="11" s="1"/>
  <c r="M27" i="39"/>
  <c r="L27" i="39"/>
  <c r="Z27" i="11" s="1"/>
  <c r="L26" i="39"/>
  <c r="Z26" i="11" s="1"/>
  <c r="M25" i="39"/>
  <c r="L25" i="39"/>
  <c r="Z25" i="11" s="1"/>
  <c r="L24" i="39"/>
  <c r="Z24" i="11" s="1"/>
  <c r="M23" i="39"/>
  <c r="L23" i="39"/>
  <c r="Z23" i="11" s="1"/>
  <c r="L22" i="39"/>
  <c r="Z22" i="11" s="1"/>
  <c r="L20" i="39"/>
  <c r="Z20" i="11" s="1"/>
  <c r="M19" i="39"/>
  <c r="L19" i="39"/>
  <c r="Z19" i="11" s="1"/>
  <c r="L18" i="39"/>
  <c r="Z18" i="11" s="1"/>
  <c r="L16" i="39"/>
  <c r="Z16" i="11" s="1"/>
  <c r="L15" i="39"/>
  <c r="Z15" i="11" s="1"/>
  <c r="L14" i="39"/>
  <c r="Z14" i="11" s="1"/>
  <c r="M13" i="39"/>
  <c r="L13" i="39"/>
  <c r="Z13" i="11" s="1"/>
  <c r="L12" i="39"/>
  <c r="Z12" i="11" s="1"/>
  <c r="M11" i="39"/>
  <c r="L11" i="39"/>
  <c r="Z11" i="11" s="1"/>
  <c r="L10" i="39"/>
  <c r="Z10" i="11" s="1"/>
  <c r="M9" i="39"/>
  <c r="L9" i="39"/>
  <c r="Z9" i="11" s="1"/>
  <c r="L8" i="39"/>
  <c r="Z8" i="11" s="1"/>
  <c r="M57" i="38"/>
  <c r="L57" i="38"/>
  <c r="X57" i="11" s="1"/>
  <c r="L56" i="38"/>
  <c r="X56" i="11" s="1"/>
  <c r="L55" i="38"/>
  <c r="X55" i="11" s="1"/>
  <c r="M54" i="38"/>
  <c r="L54" i="38"/>
  <c r="X54" i="11" s="1"/>
  <c r="L52" i="38"/>
  <c r="X52" i="11" s="1"/>
  <c r="M51" i="38"/>
  <c r="L51" i="38"/>
  <c r="X51" i="11" s="1"/>
  <c r="L50" i="38"/>
  <c r="X50" i="11" s="1"/>
  <c r="M49" i="38"/>
  <c r="L49" i="38"/>
  <c r="X49" i="11" s="1"/>
  <c r="L48" i="38"/>
  <c r="X48" i="11" s="1"/>
  <c r="M47" i="38"/>
  <c r="L47" i="38"/>
  <c r="X47" i="11" s="1"/>
  <c r="L46" i="38"/>
  <c r="X46" i="11" s="1"/>
  <c r="L45" i="38"/>
  <c r="X45" i="11" s="1"/>
  <c r="L44" i="38"/>
  <c r="X44" i="11" s="1"/>
  <c r="M43" i="38"/>
  <c r="L43" i="38"/>
  <c r="X43" i="11" s="1"/>
  <c r="L41" i="38"/>
  <c r="X41" i="11" s="1"/>
  <c r="M27" i="38"/>
  <c r="L27" i="38"/>
  <c r="X27" i="11" s="1"/>
  <c r="L25" i="38"/>
  <c r="X25" i="11" s="1"/>
  <c r="L24" i="38"/>
  <c r="X24" i="11" s="1"/>
  <c r="L23" i="38"/>
  <c r="X23" i="11" s="1"/>
  <c r="M21" i="38"/>
  <c r="L21" i="38"/>
  <c r="X21" i="11" s="1"/>
  <c r="L20" i="38"/>
  <c r="X20" i="11" s="1"/>
  <c r="M18" i="38"/>
  <c r="L18" i="38"/>
  <c r="X18" i="11" s="1"/>
  <c r="M17" i="38"/>
  <c r="L17" i="38"/>
  <c r="X17" i="11" s="1"/>
  <c r="L16" i="38"/>
  <c r="X16" i="11" s="1"/>
  <c r="L15" i="38"/>
  <c r="X15" i="11" s="1"/>
  <c r="M14" i="38"/>
  <c r="L14" i="38"/>
  <c r="X14" i="11" s="1"/>
  <c r="L13" i="38"/>
  <c r="X13" i="11" s="1"/>
  <c r="L12" i="38"/>
  <c r="X12" i="11" s="1"/>
  <c r="M11" i="38"/>
  <c r="L11" i="38"/>
  <c r="X11" i="11" s="1"/>
  <c r="L8" i="38"/>
  <c r="M58" i="37"/>
  <c r="L58" i="37"/>
  <c r="V58" i="11" s="1"/>
  <c r="M57" i="37"/>
  <c r="L57" i="37"/>
  <c r="V57" i="11" s="1"/>
  <c r="M56" i="37"/>
  <c r="L56" i="37"/>
  <c r="V56" i="11" s="1"/>
  <c r="M55" i="37"/>
  <c r="L55" i="37"/>
  <c r="V55" i="11" s="1"/>
  <c r="L52" i="37"/>
  <c r="V52" i="11" s="1"/>
  <c r="M51" i="37"/>
  <c r="L51" i="37"/>
  <c r="V51" i="11" s="1"/>
  <c r="L50" i="37"/>
  <c r="V50" i="11" s="1"/>
  <c r="M49" i="37"/>
  <c r="L49" i="37"/>
  <c r="V49" i="11" s="1"/>
  <c r="M48" i="37"/>
  <c r="L48" i="37"/>
  <c r="V48" i="11" s="1"/>
  <c r="M46" i="37"/>
  <c r="L46" i="37"/>
  <c r="V46" i="11" s="1"/>
  <c r="M45" i="37"/>
  <c r="L45" i="37"/>
  <c r="V45" i="11" s="1"/>
  <c r="M44" i="37"/>
  <c r="L44" i="37"/>
  <c r="V44" i="11" s="1"/>
  <c r="M43" i="37"/>
  <c r="L43" i="37"/>
  <c r="V43" i="11" s="1"/>
  <c r="L42" i="37"/>
  <c r="V42" i="11" s="1"/>
  <c r="L41" i="37"/>
  <c r="V41" i="11" s="1"/>
  <c r="M27" i="37"/>
  <c r="L27" i="37"/>
  <c r="V27" i="11" s="1"/>
  <c r="L26" i="37"/>
  <c r="V26" i="11" s="1"/>
  <c r="L25" i="37"/>
  <c r="V25" i="11" s="1"/>
  <c r="M24" i="37"/>
  <c r="L24" i="37"/>
  <c r="V24" i="11" s="1"/>
  <c r="M23" i="37"/>
  <c r="L23" i="37"/>
  <c r="V23" i="11" s="1"/>
  <c r="L22" i="37"/>
  <c r="V22" i="11" s="1"/>
  <c r="L21" i="37"/>
  <c r="V21" i="11" s="1"/>
  <c r="M20" i="37"/>
  <c r="L20" i="37"/>
  <c r="V20" i="11" s="1"/>
  <c r="M19" i="37"/>
  <c r="L19" i="37"/>
  <c r="V19" i="11" s="1"/>
  <c r="L18" i="37"/>
  <c r="V18" i="11" s="1"/>
  <c r="L17" i="37"/>
  <c r="V17" i="11" s="1"/>
  <c r="M16" i="37"/>
  <c r="L16" i="37"/>
  <c r="V16" i="11" s="1"/>
  <c r="M15" i="37"/>
  <c r="L15" i="37"/>
  <c r="V15" i="11" s="1"/>
  <c r="L14" i="37"/>
  <c r="V14" i="11" s="1"/>
  <c r="L13" i="37"/>
  <c r="V13" i="11" s="1"/>
  <c r="M12" i="37"/>
  <c r="L12" i="37"/>
  <c r="V12" i="11" s="1"/>
  <c r="L11" i="37"/>
  <c r="V11" i="11" s="1"/>
  <c r="L10" i="37"/>
  <c r="V10" i="11" s="1"/>
  <c r="M9" i="37"/>
  <c r="L9" i="37"/>
  <c r="V9" i="11" s="1"/>
  <c r="M8" i="37"/>
  <c r="L8" i="37"/>
  <c r="M58" i="36"/>
  <c r="L58" i="36"/>
  <c r="T58" i="11" s="1"/>
  <c r="L57" i="36"/>
  <c r="T57" i="11" s="1"/>
  <c r="L56" i="36"/>
  <c r="T56" i="11" s="1"/>
  <c r="M54" i="36"/>
  <c r="L54" i="36"/>
  <c r="T54" i="11" s="1"/>
  <c r="M53" i="36"/>
  <c r="L53" i="36"/>
  <c r="T53" i="11" s="1"/>
  <c r="L52" i="36"/>
  <c r="T52" i="11" s="1"/>
  <c r="L51" i="36"/>
  <c r="T51" i="11" s="1"/>
  <c r="M51" i="36"/>
  <c r="M50" i="36"/>
  <c r="L50" i="36"/>
  <c r="T50" i="11" s="1"/>
  <c r="L48" i="36"/>
  <c r="T48" i="11" s="1"/>
  <c r="M46" i="36"/>
  <c r="L46" i="36"/>
  <c r="T46" i="11" s="1"/>
  <c r="M45" i="36"/>
  <c r="L45" i="36"/>
  <c r="T45" i="11" s="1"/>
  <c r="L44" i="36"/>
  <c r="T44" i="11" s="1"/>
  <c r="L42" i="36"/>
  <c r="T42" i="11" s="1"/>
  <c r="M41" i="36"/>
  <c r="L41" i="36"/>
  <c r="T41" i="11" s="1"/>
  <c r="L26" i="36"/>
  <c r="T26" i="11" s="1"/>
  <c r="M25" i="36"/>
  <c r="L25" i="36"/>
  <c r="T25" i="11" s="1"/>
  <c r="L24" i="36"/>
  <c r="T24" i="11" s="1"/>
  <c r="M22" i="36"/>
  <c r="L22" i="36"/>
  <c r="T22" i="11" s="1"/>
  <c r="M21" i="36"/>
  <c r="L21" i="36"/>
  <c r="T21" i="11" s="1"/>
  <c r="L20" i="36"/>
  <c r="T20" i="11" s="1"/>
  <c r="M18" i="36"/>
  <c r="L18" i="36"/>
  <c r="T18" i="11" s="1"/>
  <c r="M17" i="36"/>
  <c r="L17" i="36"/>
  <c r="T17" i="11" s="1"/>
  <c r="L16" i="36"/>
  <c r="T16" i="11" s="1"/>
  <c r="M15" i="36"/>
  <c r="L15" i="36"/>
  <c r="T15" i="11" s="1"/>
  <c r="L14" i="36"/>
  <c r="T14" i="11" s="1"/>
  <c r="M13" i="36"/>
  <c r="L13" i="36"/>
  <c r="T13" i="11" s="1"/>
  <c r="L12" i="36"/>
  <c r="T12" i="11" s="1"/>
  <c r="L10" i="36"/>
  <c r="T10" i="11" s="1"/>
  <c r="L8" i="36"/>
  <c r="M59" i="35"/>
  <c r="L58" i="35"/>
  <c r="R58" i="11" s="1"/>
  <c r="L57" i="35"/>
  <c r="R57" i="11" s="1"/>
  <c r="L56" i="35"/>
  <c r="R56" i="11" s="1"/>
  <c r="M55" i="35"/>
  <c r="L55" i="35"/>
  <c r="R55" i="11" s="1"/>
  <c r="L53" i="35"/>
  <c r="R53" i="11" s="1"/>
  <c r="L52" i="35"/>
  <c r="R52" i="11" s="1"/>
  <c r="M51" i="35"/>
  <c r="L51" i="35"/>
  <c r="R51" i="11" s="1"/>
  <c r="M50" i="35"/>
  <c r="L50" i="35"/>
  <c r="R50" i="11" s="1"/>
  <c r="M48" i="35"/>
  <c r="L48" i="35"/>
  <c r="R48" i="11" s="1"/>
  <c r="L47" i="35"/>
  <c r="R47" i="11" s="1"/>
  <c r="M44" i="35"/>
  <c r="L44" i="35"/>
  <c r="R44" i="11" s="1"/>
  <c r="L43" i="35"/>
  <c r="R43" i="11" s="1"/>
  <c r="L42" i="35"/>
  <c r="R42" i="11" s="1"/>
  <c r="M27" i="35"/>
  <c r="L27" i="35"/>
  <c r="R27" i="11" s="1"/>
  <c r="L26" i="35"/>
  <c r="R26" i="11" s="1"/>
  <c r="L25" i="35"/>
  <c r="R25" i="11" s="1"/>
  <c r="L22" i="35"/>
  <c r="R22" i="11" s="1"/>
  <c r="L20" i="35"/>
  <c r="R20" i="11" s="1"/>
  <c r="M19" i="35"/>
  <c r="L19" i="35"/>
  <c r="R19" i="11" s="1"/>
  <c r="M18" i="35"/>
  <c r="L18" i="35"/>
  <c r="R18" i="11" s="1"/>
  <c r="M17" i="35"/>
  <c r="L17" i="35"/>
  <c r="R17" i="11" s="1"/>
  <c r="L16" i="35"/>
  <c r="R16" i="11" s="1"/>
  <c r="M15" i="35"/>
  <c r="L15" i="35"/>
  <c r="R15" i="11" s="1"/>
  <c r="L14" i="35"/>
  <c r="R14" i="11" s="1"/>
  <c r="M13" i="35"/>
  <c r="L13" i="35"/>
  <c r="R13" i="11" s="1"/>
  <c r="M12" i="35"/>
  <c r="L12" i="35"/>
  <c r="R12" i="11" s="1"/>
  <c r="L11" i="35"/>
  <c r="R11" i="11" s="1"/>
  <c r="L9" i="35"/>
  <c r="R9" i="11" s="1"/>
  <c r="L8" i="35"/>
  <c r="R8" i="11" s="1"/>
  <c r="M57" i="34"/>
  <c r="L57" i="34"/>
  <c r="P57" i="11" s="1"/>
  <c r="M54" i="34"/>
  <c r="L54" i="34"/>
  <c r="P54" i="11" s="1"/>
  <c r="M53" i="34"/>
  <c r="L53" i="34"/>
  <c r="P53" i="11" s="1"/>
  <c r="M52" i="34"/>
  <c r="L52" i="34"/>
  <c r="P52" i="11" s="1"/>
  <c r="L51" i="34"/>
  <c r="P51" i="11" s="1"/>
  <c r="L50" i="34"/>
  <c r="P50" i="11" s="1"/>
  <c r="M48" i="34"/>
  <c r="L48" i="34"/>
  <c r="P48" i="11" s="1"/>
  <c r="M47" i="34"/>
  <c r="L47" i="34"/>
  <c r="P47" i="11" s="1"/>
  <c r="M46" i="34"/>
  <c r="L46" i="34"/>
  <c r="P46" i="11" s="1"/>
  <c r="M45" i="34"/>
  <c r="L45" i="34"/>
  <c r="P45" i="11" s="1"/>
  <c r="M43" i="34"/>
  <c r="L43" i="34"/>
  <c r="P43" i="11" s="1"/>
  <c r="L41" i="34"/>
  <c r="P41" i="11" s="1"/>
  <c r="L27" i="34"/>
  <c r="P27" i="11" s="1"/>
  <c r="M26" i="34"/>
  <c r="L26" i="34"/>
  <c r="P26" i="11" s="1"/>
  <c r="L23" i="34"/>
  <c r="P23" i="11" s="1"/>
  <c r="M22" i="34"/>
  <c r="L22" i="34"/>
  <c r="P22" i="11" s="1"/>
  <c r="L21" i="34"/>
  <c r="P21" i="11" s="1"/>
  <c r="M20" i="34"/>
  <c r="L20" i="34"/>
  <c r="P20" i="11" s="1"/>
  <c r="M19" i="34"/>
  <c r="L19" i="34"/>
  <c r="P19" i="11" s="1"/>
  <c r="M17" i="34"/>
  <c r="L17" i="34"/>
  <c r="P17" i="11" s="1"/>
  <c r="L16" i="34"/>
  <c r="P16" i="11" s="1"/>
  <c r="L15" i="34"/>
  <c r="P15" i="11" s="1"/>
  <c r="M14" i="34"/>
  <c r="L14" i="34"/>
  <c r="P14" i="11" s="1"/>
  <c r="M13" i="34"/>
  <c r="L13" i="34"/>
  <c r="P13" i="11" s="1"/>
  <c r="M12" i="34"/>
  <c r="L12" i="34"/>
  <c r="P12" i="11" s="1"/>
  <c r="M11" i="34"/>
  <c r="L11" i="34"/>
  <c r="P11" i="11" s="1"/>
  <c r="L10" i="34"/>
  <c r="P10" i="11" s="1"/>
  <c r="L8" i="34"/>
  <c r="L59" i="10"/>
  <c r="N59" i="11" s="1"/>
  <c r="M57" i="10"/>
  <c r="L57" i="10"/>
  <c r="N57" i="11" s="1"/>
  <c r="L56" i="10"/>
  <c r="N56" i="11" s="1"/>
  <c r="M54" i="10"/>
  <c r="L54" i="10"/>
  <c r="N54" i="11" s="1"/>
  <c r="L53" i="10"/>
  <c r="N53" i="11" s="1"/>
  <c r="L52" i="10"/>
  <c r="N52" i="11" s="1"/>
  <c r="L50" i="10"/>
  <c r="N50" i="11" s="1"/>
  <c r="L49" i="10"/>
  <c r="N49" i="11" s="1"/>
  <c r="L48" i="10"/>
  <c r="N48" i="11" s="1"/>
  <c r="M47" i="10"/>
  <c r="L47" i="10"/>
  <c r="N47" i="11" s="1"/>
  <c r="M46" i="10"/>
  <c r="L46" i="10"/>
  <c r="N46" i="11" s="1"/>
  <c r="L44" i="10"/>
  <c r="N44" i="11" s="1"/>
  <c r="M42" i="10"/>
  <c r="L42" i="10"/>
  <c r="N42" i="11" s="1"/>
  <c r="L41" i="10"/>
  <c r="N41" i="11" s="1"/>
  <c r="L24" i="10"/>
  <c r="L23" i="10"/>
  <c r="M21" i="10"/>
  <c r="L21" i="10"/>
  <c r="L20" i="10"/>
  <c r="L19" i="10"/>
  <c r="M18" i="10"/>
  <c r="L18" i="10"/>
  <c r="M17" i="10"/>
  <c r="L17" i="10"/>
  <c r="L16" i="10"/>
  <c r="M15" i="10"/>
  <c r="L15" i="10"/>
  <c r="M14" i="10"/>
  <c r="L14" i="10"/>
  <c r="M13" i="10"/>
  <c r="L13" i="10"/>
  <c r="L12" i="10"/>
  <c r="M11" i="10"/>
  <c r="L11" i="10"/>
  <c r="M10" i="10"/>
  <c r="L10" i="10"/>
  <c r="M9" i="10"/>
  <c r="L9" i="10"/>
  <c r="L8" i="10"/>
  <c r="L58" i="9"/>
  <c r="L58" i="11" s="1"/>
  <c r="M57" i="9"/>
  <c r="L57" i="9"/>
  <c r="L57" i="11" s="1"/>
  <c r="L56" i="9"/>
  <c r="L56" i="11" s="1"/>
  <c r="L55" i="9"/>
  <c r="L55" i="11" s="1"/>
  <c r="M54" i="9"/>
  <c r="L54" i="9"/>
  <c r="L54" i="11" s="1"/>
  <c r="L53" i="9"/>
  <c r="L53" i="11" s="1"/>
  <c r="M52" i="9"/>
  <c r="L52" i="9"/>
  <c r="L52" i="11" s="1"/>
  <c r="M51" i="9"/>
  <c r="L51" i="9"/>
  <c r="L51" i="11" s="1"/>
  <c r="L50" i="9"/>
  <c r="L50" i="11" s="1"/>
  <c r="L49" i="9"/>
  <c r="L49" i="11" s="1"/>
  <c r="L48" i="9"/>
  <c r="L48" i="11" s="1"/>
  <c r="M45" i="9"/>
  <c r="L45" i="9"/>
  <c r="L45" i="11" s="1"/>
  <c r="L44" i="9"/>
  <c r="L44" i="11" s="1"/>
  <c r="M43" i="9"/>
  <c r="L43" i="9"/>
  <c r="L43" i="11" s="1"/>
  <c r="M42" i="9"/>
  <c r="L42" i="9"/>
  <c r="L42" i="11" s="1"/>
  <c r="M41" i="9"/>
  <c r="L41" i="9"/>
  <c r="L41" i="11" s="1"/>
  <c r="L26" i="9"/>
  <c r="M25" i="9"/>
  <c r="L25" i="9"/>
  <c r="L24" i="9"/>
  <c r="L22" i="9"/>
  <c r="L21" i="9"/>
  <c r="L20" i="9"/>
  <c r="M19" i="9"/>
  <c r="L19" i="9"/>
  <c r="L17" i="9"/>
  <c r="L16" i="9"/>
  <c r="M15" i="9"/>
  <c r="L15" i="9"/>
  <c r="M14" i="9"/>
  <c r="L14" i="9"/>
  <c r="L13" i="9"/>
  <c r="L12" i="9"/>
  <c r="M11" i="9"/>
  <c r="L11" i="9"/>
  <c r="M9" i="9"/>
  <c r="L9" i="9"/>
  <c r="L8" i="9"/>
  <c r="L59" i="8"/>
  <c r="J59" i="11" s="1"/>
  <c r="M58" i="8"/>
  <c r="L58" i="8"/>
  <c r="J58" i="11" s="1"/>
  <c r="M57" i="8"/>
  <c r="L57" i="8"/>
  <c r="J57" i="11" s="1"/>
  <c r="M56" i="8"/>
  <c r="L56" i="8"/>
  <c r="J56" i="11" s="1"/>
  <c r="M55" i="8"/>
  <c r="L55" i="8"/>
  <c r="J55" i="11" s="1"/>
  <c r="M54" i="8"/>
  <c r="L54" i="8"/>
  <c r="J54" i="11" s="1"/>
  <c r="M53" i="8"/>
  <c r="L53" i="8"/>
  <c r="J53" i="11" s="1"/>
  <c r="L52" i="8"/>
  <c r="J52" i="11" s="1"/>
  <c r="M51" i="8"/>
  <c r="L51" i="8"/>
  <c r="J51" i="11" s="1"/>
  <c r="M49" i="8"/>
  <c r="L49" i="8"/>
  <c r="J49" i="11" s="1"/>
  <c r="M48" i="8"/>
  <c r="L48" i="8"/>
  <c r="J48" i="11" s="1"/>
  <c r="L47" i="8"/>
  <c r="J47" i="11" s="1"/>
  <c r="L46" i="8"/>
  <c r="J46" i="11" s="1"/>
  <c r="L45" i="8"/>
  <c r="J45" i="11" s="1"/>
  <c r="M44" i="8"/>
  <c r="L44" i="8"/>
  <c r="J44" i="11" s="1"/>
  <c r="L43" i="8"/>
  <c r="J43" i="11" s="1"/>
  <c r="L42" i="8"/>
  <c r="J42" i="11" s="1"/>
  <c r="M41" i="8"/>
  <c r="L41" i="8"/>
  <c r="J41" i="11" s="1"/>
  <c r="M27" i="8"/>
  <c r="L27" i="8"/>
  <c r="M26" i="8"/>
  <c r="L26" i="8"/>
  <c r="L25" i="8"/>
  <c r="L24" i="8"/>
  <c r="M23" i="8"/>
  <c r="L23" i="8"/>
  <c r="M22" i="8"/>
  <c r="L22" i="8"/>
  <c r="L21" i="8"/>
  <c r="L20" i="8"/>
  <c r="M19" i="8"/>
  <c r="L19" i="8"/>
  <c r="L18" i="8"/>
  <c r="M17" i="8"/>
  <c r="L17" i="8"/>
  <c r="L16" i="8"/>
  <c r="L15" i="8"/>
  <c r="M14" i="8"/>
  <c r="L14" i="8"/>
  <c r="M13" i="8"/>
  <c r="L13" i="8"/>
  <c r="L12" i="8"/>
  <c r="L11" i="8"/>
  <c r="M10" i="8"/>
  <c r="L10" i="8"/>
  <c r="L8" i="8"/>
  <c r="L58" i="7"/>
  <c r="H58" i="11" s="1"/>
  <c r="L54" i="7"/>
  <c r="H54" i="11" s="1"/>
  <c r="M53" i="7"/>
  <c r="L53" i="7"/>
  <c r="H53" i="11" s="1"/>
  <c r="M52" i="7"/>
  <c r="L52" i="7"/>
  <c r="H52" i="11" s="1"/>
  <c r="L51" i="7"/>
  <c r="H51" i="11" s="1"/>
  <c r="L50" i="7"/>
  <c r="H50" i="11" s="1"/>
  <c r="M49" i="7"/>
  <c r="L49" i="7"/>
  <c r="H49" i="11" s="1"/>
  <c r="M48" i="7"/>
  <c r="L48" i="7"/>
  <c r="H48" i="11" s="1"/>
  <c r="L46" i="7"/>
  <c r="H46" i="11" s="1"/>
  <c r="L45" i="7"/>
  <c r="H45" i="11" s="1"/>
  <c r="L44" i="7"/>
  <c r="H44" i="11" s="1"/>
  <c r="L43" i="7"/>
  <c r="H43" i="11" s="1"/>
  <c r="M41" i="7"/>
  <c r="L41" i="7"/>
  <c r="H41" i="11" s="1"/>
  <c r="L27" i="7"/>
  <c r="M26" i="7"/>
  <c r="L26" i="7"/>
  <c r="L25" i="7"/>
  <c r="L24" i="7"/>
  <c r="L22" i="7"/>
  <c r="M21" i="7"/>
  <c r="L21" i="7"/>
  <c r="M20" i="7"/>
  <c r="L20" i="7"/>
  <c r="M19" i="7"/>
  <c r="L19" i="7"/>
  <c r="L18" i="7"/>
  <c r="L17" i="7"/>
  <c r="L16" i="7"/>
  <c r="L15" i="7"/>
  <c r="L14" i="7"/>
  <c r="L13" i="7"/>
  <c r="M12" i="7"/>
  <c r="L12" i="7"/>
  <c r="M11" i="7"/>
  <c r="L11" i="7"/>
  <c r="L10" i="7"/>
  <c r="L8" i="7"/>
  <c r="M59" i="5"/>
  <c r="L59" i="5"/>
  <c r="F59" i="11" s="1"/>
  <c r="M56" i="5"/>
  <c r="L56" i="5"/>
  <c r="F56" i="11" s="1"/>
  <c r="L55" i="5"/>
  <c r="F55" i="11" s="1"/>
  <c r="M54" i="5"/>
  <c r="L54" i="5"/>
  <c r="F54" i="11" s="1"/>
  <c r="L52" i="5"/>
  <c r="F52" i="11" s="1"/>
  <c r="L51" i="5"/>
  <c r="F51" i="11" s="1"/>
  <c r="M50" i="5"/>
  <c r="L50" i="5"/>
  <c r="F50" i="11" s="1"/>
  <c r="M49" i="5"/>
  <c r="L49" i="5"/>
  <c r="F49" i="11" s="1"/>
  <c r="L48" i="5"/>
  <c r="F48" i="11" s="1"/>
  <c r="L47" i="5"/>
  <c r="F47" i="11" s="1"/>
  <c r="M45" i="5"/>
  <c r="L45" i="5"/>
  <c r="F45" i="11" s="1"/>
  <c r="L44" i="5"/>
  <c r="F44" i="11" s="1"/>
  <c r="L42" i="5"/>
  <c r="F42" i="11" s="1"/>
  <c r="L41" i="5"/>
  <c r="F41" i="11" s="1"/>
  <c r="L27" i="5"/>
  <c r="L24" i="5"/>
  <c r="M23" i="5"/>
  <c r="L23" i="5"/>
  <c r="L22" i="5"/>
  <c r="M21" i="5"/>
  <c r="L21" i="5"/>
  <c r="L20" i="5"/>
  <c r="M19" i="5"/>
  <c r="L19" i="5"/>
  <c r="L14" i="5"/>
  <c r="L13" i="5"/>
  <c r="M12" i="5"/>
  <c r="L12" i="5"/>
  <c r="L10" i="5"/>
  <c r="L9" i="5"/>
  <c r="L8" i="5"/>
  <c r="M55" i="4"/>
  <c r="L47" i="4"/>
  <c r="D47" i="11" s="1"/>
  <c r="L50" i="4"/>
  <c r="D50" i="11" s="1"/>
  <c r="L48" i="4"/>
  <c r="D48" i="11" s="1"/>
  <c r="L57" i="4"/>
  <c r="D57" i="11" s="1"/>
  <c r="L21" i="4"/>
  <c r="L10" i="4"/>
  <c r="L17" i="4"/>
  <c r="L11" i="4"/>
  <c r="L43" i="4"/>
  <c r="D43" i="11" s="1"/>
  <c r="L59" i="4"/>
  <c r="D59" i="11" s="1"/>
  <c r="L51" i="4"/>
  <c r="D51" i="11" s="1"/>
  <c r="L24" i="4"/>
  <c r="L20" i="4"/>
  <c r="L49" i="4"/>
  <c r="D49" i="11" s="1"/>
  <c r="L27" i="4"/>
  <c r="L25" i="4"/>
  <c r="L23" i="4"/>
  <c r="L18" i="4"/>
  <c r="L58" i="4"/>
  <c r="D58" i="11" s="1"/>
  <c r="L56" i="4"/>
  <c r="D56" i="11" s="1"/>
  <c r="L55" i="4"/>
  <c r="D55" i="11" s="1"/>
  <c r="L54" i="4"/>
  <c r="D54" i="11" s="1"/>
  <c r="L52" i="4"/>
  <c r="D52" i="11" s="1"/>
  <c r="M51" i="4"/>
  <c r="L46" i="4"/>
  <c r="D46" i="11" s="1"/>
  <c r="L45" i="4"/>
  <c r="D45" i="11" s="1"/>
  <c r="L44" i="4"/>
  <c r="D44" i="11" s="1"/>
  <c r="L42" i="4"/>
  <c r="D42" i="11" s="1"/>
  <c r="L41" i="4"/>
  <c r="D41" i="11" s="1"/>
  <c r="L26" i="4"/>
  <c r="L22" i="4"/>
  <c r="L19" i="4"/>
  <c r="L16" i="4"/>
  <c r="L14" i="4"/>
  <c r="M57" i="4"/>
  <c r="M25" i="5"/>
  <c r="M46" i="8"/>
  <c r="M13" i="37"/>
  <c r="M9" i="8"/>
  <c r="M55" i="7"/>
  <c r="M26" i="38"/>
  <c r="M54" i="4"/>
  <c r="M46" i="9"/>
  <c r="M50" i="38"/>
  <c r="M24" i="7"/>
  <c r="M57" i="5"/>
  <c r="M8" i="7"/>
  <c r="M10" i="42"/>
  <c r="M47" i="41"/>
  <c r="M51" i="41"/>
  <c r="M46" i="39"/>
  <c r="M52" i="4"/>
  <c r="M24" i="10"/>
  <c r="M54" i="7"/>
  <c r="M10" i="35"/>
  <c r="M50" i="7"/>
  <c r="M53" i="5"/>
  <c r="M44" i="36"/>
  <c r="M25" i="37"/>
  <c r="M56" i="36"/>
  <c r="M26" i="41"/>
  <c r="M18" i="41"/>
  <c r="M47" i="37"/>
  <c r="M23" i="7"/>
  <c r="M8" i="5"/>
  <c r="M24" i="9"/>
  <c r="M20" i="5"/>
  <c r="M52" i="35"/>
  <c r="M24" i="35"/>
  <c r="M19" i="38"/>
  <c r="M20" i="9"/>
  <c r="M19" i="10"/>
  <c r="M23" i="38"/>
  <c r="M50" i="39"/>
  <c r="M9" i="41"/>
  <c r="M44" i="41"/>
  <c r="M13" i="41"/>
  <c r="M10" i="40"/>
  <c r="M21" i="40"/>
  <c r="M10" i="7"/>
  <c r="M22" i="38"/>
  <c r="M46" i="5"/>
  <c r="M9" i="5"/>
  <c r="M49" i="39"/>
  <c r="M50" i="41"/>
  <c r="M43" i="7"/>
  <c r="M41" i="35"/>
  <c r="M47" i="42"/>
  <c r="M9" i="36"/>
  <c r="M23" i="9"/>
  <c r="M49" i="36"/>
  <c r="M51" i="39"/>
  <c r="M53" i="37"/>
  <c r="M24" i="34"/>
  <c r="M8" i="34"/>
  <c r="M46" i="35"/>
  <c r="M18" i="5"/>
  <c r="M27" i="34"/>
  <c r="M51" i="34"/>
  <c r="M46" i="4"/>
  <c r="M9" i="34"/>
  <c r="M25" i="35"/>
  <c r="M11" i="40"/>
  <c r="M41" i="4"/>
  <c r="M42" i="34"/>
  <c r="M54" i="35"/>
  <c r="M50" i="10"/>
  <c r="M17" i="39"/>
  <c r="M24" i="42"/>
  <c r="M17" i="7"/>
  <c r="M9" i="7"/>
  <c r="M57" i="7"/>
  <c r="M15" i="38"/>
  <c r="M49" i="9"/>
  <c r="M56" i="39"/>
  <c r="M19" i="41"/>
  <c r="M46" i="7"/>
  <c r="M8" i="40"/>
  <c r="M27" i="41"/>
  <c r="M17" i="5"/>
  <c r="M22" i="7"/>
  <c r="M18" i="7"/>
  <c r="M42" i="36"/>
  <c r="M10" i="9"/>
  <c r="M40" i="34"/>
  <c r="L40" i="34"/>
  <c r="M14" i="36"/>
  <c r="M51" i="7"/>
  <c r="M15" i="5"/>
  <c r="M45" i="7"/>
  <c r="M25" i="7"/>
  <c r="M44" i="9"/>
  <c r="M48" i="38"/>
  <c r="M52" i="41"/>
  <c r="M51" i="10"/>
  <c r="M23" i="36"/>
  <c r="M15" i="34"/>
  <c r="M43" i="10"/>
  <c r="M49" i="35"/>
  <c r="M10" i="37"/>
  <c r="M24" i="38"/>
  <c r="M23" i="35"/>
  <c r="M21" i="8"/>
  <c r="M14" i="37"/>
  <c r="M41" i="38"/>
  <c r="M43" i="42"/>
  <c r="M12" i="40"/>
  <c r="M16" i="41"/>
  <c r="M45" i="42"/>
  <c r="M47" i="40"/>
  <c r="M8" i="41"/>
  <c r="M20" i="41"/>
  <c r="M22" i="40"/>
  <c r="M43" i="41"/>
  <c r="M16" i="36"/>
  <c r="M16" i="8"/>
  <c r="M58" i="38"/>
  <c r="M16" i="7"/>
  <c r="M18" i="8"/>
  <c r="M10" i="34"/>
  <c r="N40" i="11"/>
  <c r="M44" i="34"/>
  <c r="M45" i="39"/>
  <c r="M16" i="34"/>
  <c r="M10" i="5"/>
  <c r="M22" i="5"/>
  <c r="M9" i="35"/>
  <c r="M13" i="7"/>
  <c r="M44" i="10"/>
  <c r="M14" i="5"/>
  <c r="M27" i="7"/>
  <c r="M52" i="36"/>
  <c r="M52" i="37"/>
  <c r="M20" i="35"/>
  <c r="M20" i="39"/>
  <c r="M16" i="9"/>
  <c r="M22" i="37"/>
  <c r="M43" i="35"/>
  <c r="M16" i="40"/>
  <c r="M23" i="41"/>
  <c r="M54" i="39"/>
  <c r="M48" i="41"/>
  <c r="M13" i="40"/>
  <c r="M53" i="41"/>
  <c r="M10" i="39"/>
  <c r="M59" i="36"/>
  <c r="M24" i="41"/>
  <c r="M50" i="34"/>
  <c r="M26" i="9"/>
  <c r="M59" i="37"/>
  <c r="M56" i="10"/>
  <c r="M10" i="36"/>
  <c r="M56" i="34"/>
  <c r="M58" i="9"/>
  <c r="M56" i="7"/>
  <c r="M58" i="34"/>
  <c r="M54" i="37"/>
  <c r="M21" i="39"/>
  <c r="M14" i="42"/>
  <c r="M22" i="41"/>
  <c r="L40" i="7"/>
  <c r="M40" i="7"/>
  <c r="M58" i="10"/>
  <c r="M42" i="35"/>
  <c r="M26" i="42"/>
  <c r="M10" i="38"/>
  <c r="M54" i="41"/>
  <c r="M15" i="8"/>
  <c r="M11" i="5"/>
  <c r="M16" i="5"/>
  <c r="M40" i="5"/>
  <c r="L40" i="5"/>
  <c r="M15" i="7"/>
  <c r="M16" i="35"/>
  <c r="M43" i="5"/>
  <c r="M47" i="8"/>
  <c r="M25" i="34"/>
  <c r="M45" i="35"/>
  <c r="M55" i="36"/>
  <c r="M9" i="38"/>
  <c r="M55" i="38"/>
  <c r="M20" i="8"/>
  <c r="M40" i="35"/>
  <c r="L40" i="35"/>
  <c r="M22" i="39"/>
  <c r="M12" i="9"/>
  <c r="M25" i="10"/>
  <c r="M49" i="34"/>
  <c r="M52" i="38"/>
  <c r="M11" i="8"/>
  <c r="M40" i="10"/>
  <c r="M55" i="34"/>
  <c r="M27" i="36"/>
  <c r="M52" i="10"/>
  <c r="M43" i="8"/>
  <c r="M53" i="9"/>
  <c r="M53" i="35"/>
  <c r="M26" i="39"/>
  <c r="M58" i="39"/>
  <c r="M56" i="41"/>
  <c r="M20" i="40"/>
  <c r="M47" i="39"/>
  <c r="M14" i="40"/>
  <c r="M25" i="40"/>
  <c r="M17" i="42"/>
  <c r="M40" i="41"/>
  <c r="L40" i="41"/>
  <c r="M18" i="9"/>
  <c r="M22" i="10"/>
  <c r="M14" i="41"/>
  <c r="M20" i="38"/>
  <c r="M10" i="41"/>
  <c r="M58" i="35"/>
  <c r="M11" i="35"/>
  <c r="M44" i="5"/>
  <c r="M59" i="7"/>
  <c r="M47" i="36"/>
  <c r="M47" i="5"/>
  <c r="M47" i="7"/>
  <c r="M25" i="8"/>
  <c r="M11" i="37"/>
  <c r="M21" i="9"/>
  <c r="M27" i="10"/>
  <c r="L40" i="8"/>
  <c r="M40" i="8"/>
  <c r="M56" i="9"/>
  <c r="M59" i="34"/>
  <c r="M20" i="36"/>
  <c r="M40" i="9"/>
  <c r="L40" i="9"/>
  <c r="M45" i="10"/>
  <c r="L40" i="36"/>
  <c r="M50" i="37"/>
  <c r="M56" i="35"/>
  <c r="M55" i="9"/>
  <c r="M21" i="34"/>
  <c r="M42" i="37"/>
  <c r="M15" i="39"/>
  <c r="M24" i="39"/>
  <c r="M24" i="40"/>
  <c r="M59" i="40"/>
  <c r="M15" i="42"/>
  <c r="M26" i="40"/>
  <c r="M56" i="40"/>
  <c r="L40" i="42"/>
  <c r="M40" i="42"/>
  <c r="L40" i="38"/>
  <c r="M40" i="38"/>
  <c r="M58" i="7"/>
  <c r="M56" i="4"/>
  <c r="M47" i="4"/>
  <c r="L40" i="4"/>
  <c r="D40" i="11" s="1"/>
  <c r="M42" i="7"/>
  <c r="M26" i="10"/>
  <c r="M44" i="7"/>
  <c r="M26" i="5"/>
  <c r="M41" i="5"/>
  <c r="M18" i="34"/>
  <c r="M58" i="5"/>
  <c r="M14" i="35"/>
  <c r="M42" i="42"/>
  <c r="M17" i="37"/>
  <c r="M42" i="38"/>
  <c r="M22" i="35"/>
  <c r="M24" i="5"/>
  <c r="M40" i="37"/>
  <c r="L40" i="37"/>
  <c r="M27" i="5"/>
  <c r="M48" i="5"/>
  <c r="M8" i="8"/>
  <c r="M51" i="5"/>
  <c r="M53" i="38"/>
  <c r="M8" i="9"/>
  <c r="M23" i="10"/>
  <c r="M48" i="9"/>
  <c r="M47" i="35"/>
  <c r="M18" i="37"/>
  <c r="M23" i="42"/>
  <c r="M13" i="38"/>
  <c r="M8" i="35"/>
  <c r="M59" i="38"/>
  <c r="M24" i="8"/>
  <c r="M55" i="10"/>
  <c r="M47" i="9"/>
  <c r="M16" i="39"/>
  <c r="M59" i="8"/>
  <c r="M59" i="9"/>
  <c r="M23" i="34"/>
  <c r="M19" i="36"/>
  <c r="M48" i="40"/>
  <c r="M42" i="39"/>
  <c r="M16" i="42"/>
  <c r="M40" i="39"/>
  <c r="L40" i="39"/>
  <c r="M20" i="42"/>
  <c r="M59" i="41"/>
  <c r="M44" i="39"/>
  <c r="M17" i="40"/>
  <c r="M53" i="42"/>
  <c r="M22" i="9"/>
  <c r="M41" i="37"/>
  <c r="M21" i="35"/>
  <c r="M50" i="8"/>
  <c r="M42" i="4"/>
  <c r="M14" i="7"/>
  <c r="M50" i="9"/>
  <c r="M42" i="8"/>
  <c r="M13" i="5"/>
  <c r="M52" i="8"/>
  <c r="M42" i="5"/>
  <c r="M26" i="35"/>
  <c r="M21" i="37"/>
  <c r="M26" i="36"/>
  <c r="M46" i="38"/>
  <c r="M58" i="42"/>
  <c r="M52" i="5"/>
  <c r="M26" i="37"/>
  <c r="M55" i="5"/>
  <c r="M12" i="8"/>
  <c r="M17" i="9"/>
  <c r="M11" i="36"/>
  <c r="M25" i="38"/>
  <c r="M45" i="8"/>
  <c r="M57" i="35"/>
  <c r="M45" i="38"/>
  <c r="M27" i="9"/>
  <c r="M57" i="36"/>
  <c r="M43" i="36"/>
  <c r="M8" i="39"/>
  <c r="M13" i="9"/>
  <c r="M8" i="10"/>
  <c r="M41" i="34"/>
  <c r="M44" i="40"/>
  <c r="M52" i="40"/>
  <c r="M48" i="39"/>
  <c r="M52" i="39"/>
  <c r="M18" i="40"/>
  <c r="M40" i="40"/>
  <c r="L40" i="40"/>
  <c r="M55" i="42"/>
  <c r="AG8" i="11"/>
  <c r="AI8" i="11" s="1"/>
  <c r="M58" i="4"/>
  <c r="M49" i="4"/>
  <c r="M50" i="4"/>
  <c r="M44" i="4"/>
  <c r="M45" i="4"/>
  <c r="M43" i="4"/>
  <c r="M53" i="4"/>
  <c r="M48" i="4"/>
  <c r="M40" i="4"/>
  <c r="M59" i="4"/>
  <c r="AM27" i="11"/>
  <c r="AM21" i="11"/>
  <c r="AI21" i="11"/>
  <c r="AM22" i="11"/>
  <c r="AM14" i="11"/>
  <c r="AX14" i="11" s="1"/>
  <c r="AM13" i="11"/>
  <c r="AX13" i="11" s="1"/>
  <c r="AM11" i="11"/>
  <c r="AX11" i="11" s="1"/>
  <c r="AM25" i="11"/>
  <c r="AM17" i="11"/>
  <c r="AM9" i="11"/>
  <c r="AM24" i="11"/>
  <c r="AX24" i="11" s="1"/>
  <c r="AM20" i="11"/>
  <c r="AX20" i="11" s="1"/>
  <c r="AM12" i="11"/>
  <c r="AM23" i="11"/>
  <c r="AM15" i="11"/>
  <c r="AX15" i="11" s="1"/>
  <c r="AM16" i="11"/>
  <c r="AM19" i="11"/>
  <c r="AM26" i="11"/>
  <c r="AM18" i="11"/>
  <c r="AM10" i="11"/>
  <c r="AX10" i="11" s="1"/>
  <c r="AM8" i="11"/>
  <c r="AX8" i="11" s="1"/>
  <c r="M18" i="4"/>
  <c r="M14" i="4"/>
  <c r="M20" i="4"/>
  <c r="M13" i="4"/>
  <c r="M15" i="4"/>
  <c r="M24" i="4"/>
  <c r="M26" i="4"/>
  <c r="M23" i="4"/>
  <c r="M10" i="4"/>
  <c r="M17" i="4"/>
  <c r="M16" i="4"/>
  <c r="M22" i="4"/>
  <c r="M27" i="4"/>
  <c r="M19" i="4"/>
  <c r="M21" i="4"/>
  <c r="M11" i="4"/>
  <c r="M25" i="4"/>
  <c r="M9" i="4"/>
  <c r="M12" i="4"/>
  <c r="L8" i="4"/>
  <c r="M8" i="4"/>
  <c r="AX27" i="11" l="1"/>
  <c r="AX23" i="11"/>
  <c r="AX12" i="11"/>
  <c r="AX17" i="11"/>
  <c r="AX22" i="11"/>
  <c r="AX26" i="11"/>
  <c r="AX21" i="11"/>
  <c r="AX19" i="11"/>
  <c r="L60" i="10"/>
  <c r="AX18" i="11"/>
  <c r="AX9" i="11"/>
  <c r="AX16" i="11"/>
  <c r="AX25" i="11"/>
  <c r="AH53" i="11"/>
  <c r="AJ53" i="11" s="1"/>
  <c r="N56" i="12" s="1"/>
  <c r="O56" i="12" s="1"/>
  <c r="AH59" i="11"/>
  <c r="AJ59" i="11" s="1"/>
  <c r="N62" i="12" s="1"/>
  <c r="O62" i="12" s="1"/>
  <c r="AH47" i="11"/>
  <c r="AJ47" i="11" s="1"/>
  <c r="N50" i="12" s="1"/>
  <c r="O50" i="12" s="1"/>
  <c r="AH50" i="11"/>
  <c r="AJ50" i="11" s="1"/>
  <c r="N53" i="12" s="1"/>
  <c r="O53" i="12" s="1"/>
  <c r="AH52" i="11"/>
  <c r="AJ52" i="11" s="1"/>
  <c r="N55" i="12" s="1"/>
  <c r="O55" i="12" s="1"/>
  <c r="L60" i="42"/>
  <c r="AF40" i="11"/>
  <c r="L28" i="42"/>
  <c r="F60" i="42" s="1"/>
  <c r="AD58" i="11"/>
  <c r="AH58" i="11" s="1"/>
  <c r="AJ58" i="11" s="1"/>
  <c r="N61" i="12" s="1"/>
  <c r="O61" i="12" s="1"/>
  <c r="AD57" i="11"/>
  <c r="AH57" i="11" s="1"/>
  <c r="AJ57" i="11" s="1"/>
  <c r="N60" i="12" s="1"/>
  <c r="O60" i="12" s="1"/>
  <c r="AD56" i="11"/>
  <c r="AH56" i="11" s="1"/>
  <c r="AJ56" i="11" s="1"/>
  <c r="N59" i="12" s="1"/>
  <c r="O59" i="12" s="1"/>
  <c r="AD55" i="11"/>
  <c r="AH55" i="11" s="1"/>
  <c r="AJ55" i="11" s="1"/>
  <c r="N58" i="12" s="1"/>
  <c r="O58" i="12" s="1"/>
  <c r="AD54" i="11"/>
  <c r="AH54" i="11" s="1"/>
  <c r="AJ54" i="11" s="1"/>
  <c r="N57" i="12" s="1"/>
  <c r="O57" i="12" s="1"/>
  <c r="AD51" i="11"/>
  <c r="AH51" i="11" s="1"/>
  <c r="AJ51" i="11" s="1"/>
  <c r="N54" i="12" s="1"/>
  <c r="O54" i="12" s="1"/>
  <c r="AD49" i="11"/>
  <c r="AH49" i="11" s="1"/>
  <c r="AJ49" i="11" s="1"/>
  <c r="N52" i="12" s="1"/>
  <c r="O52" i="12" s="1"/>
  <c r="AD48" i="11"/>
  <c r="AH48" i="11" s="1"/>
  <c r="AJ48" i="11" s="1"/>
  <c r="N51" i="12" s="1"/>
  <c r="O51" i="12" s="1"/>
  <c r="AD46" i="11"/>
  <c r="AH46" i="11" s="1"/>
  <c r="AJ46" i="11" s="1"/>
  <c r="N49" i="12" s="1"/>
  <c r="O49" i="12" s="1"/>
  <c r="AD45" i="11"/>
  <c r="AH45" i="11" s="1"/>
  <c r="AJ45" i="11" s="1"/>
  <c r="N48" i="12" s="1"/>
  <c r="O48" i="12" s="1"/>
  <c r="AD44" i="11"/>
  <c r="AH44" i="11" s="1"/>
  <c r="AJ44" i="11" s="1"/>
  <c r="N47" i="12" s="1"/>
  <c r="O47" i="12" s="1"/>
  <c r="AD43" i="11"/>
  <c r="AH43" i="11" s="1"/>
  <c r="AJ43" i="11" s="1"/>
  <c r="N46" i="12" s="1"/>
  <c r="O46" i="12" s="1"/>
  <c r="AD42" i="11"/>
  <c r="AH42" i="11" s="1"/>
  <c r="AJ42" i="11" s="1"/>
  <c r="N45" i="12" s="1"/>
  <c r="O45" i="12" s="1"/>
  <c r="AD41" i="11"/>
  <c r="AH41" i="11" s="1"/>
  <c r="AJ41" i="11" s="1"/>
  <c r="N44" i="12" s="1"/>
  <c r="O44" i="12" s="1"/>
  <c r="AD27" i="11"/>
  <c r="AD25" i="11"/>
  <c r="AD24" i="11"/>
  <c r="AD23" i="11"/>
  <c r="AD21" i="11"/>
  <c r="AD20" i="11"/>
  <c r="AD19" i="11"/>
  <c r="AD18" i="11"/>
  <c r="AD17" i="11"/>
  <c r="AD16" i="11"/>
  <c r="AD15" i="11"/>
  <c r="AD14" i="11"/>
  <c r="AD13" i="11"/>
  <c r="AD12" i="11"/>
  <c r="AD11" i="11"/>
  <c r="AD10" i="11"/>
  <c r="AD9" i="11"/>
  <c r="AD8" i="11"/>
  <c r="L28" i="41"/>
  <c r="AB8" i="11"/>
  <c r="L28" i="40"/>
  <c r="L28" i="39"/>
  <c r="E60" i="39" s="1"/>
  <c r="L28" i="38"/>
  <c r="F28" i="38" s="1"/>
  <c r="L28" i="37"/>
  <c r="C60" i="37" s="1"/>
  <c r="L28" i="36"/>
  <c r="D60" i="36" s="1"/>
  <c r="L28" i="35"/>
  <c r="F28" i="35" s="1"/>
  <c r="L28" i="34"/>
  <c r="E28" i="34" s="1"/>
  <c r="L28" i="10"/>
  <c r="D60" i="10" s="1"/>
  <c r="L28" i="9"/>
  <c r="J28" i="9" s="1"/>
  <c r="L28" i="8"/>
  <c r="D28" i="8" s="1"/>
  <c r="L28" i="7"/>
  <c r="I28" i="7" s="1"/>
  <c r="L28" i="5"/>
  <c r="D60" i="5" s="1"/>
  <c r="L28" i="4"/>
  <c r="J28" i="4" s="1"/>
  <c r="T40" i="11"/>
  <c r="L60" i="36"/>
  <c r="J40" i="11"/>
  <c r="L60" i="8"/>
  <c r="R40" i="11"/>
  <c r="L60" i="35"/>
  <c r="L60" i="38"/>
  <c r="X40" i="11"/>
  <c r="AD40" i="11"/>
  <c r="L60" i="41"/>
  <c r="L60" i="4"/>
  <c r="L60" i="39"/>
  <c r="Z40" i="11"/>
  <c r="L60" i="9"/>
  <c r="L40" i="11"/>
  <c r="H40" i="11"/>
  <c r="L60" i="7"/>
  <c r="P40" i="11"/>
  <c r="L60" i="34"/>
  <c r="F40" i="11"/>
  <c r="L60" i="5"/>
  <c r="AB40" i="11"/>
  <c r="L60" i="40"/>
  <c r="V40" i="11"/>
  <c r="L60" i="37"/>
  <c r="P8" i="11"/>
  <c r="V8" i="11"/>
  <c r="T8" i="11"/>
  <c r="X8" i="11"/>
  <c r="AJ58" i="43" l="1"/>
  <c r="AK58" i="43" s="1"/>
  <c r="AM58" i="43" s="1"/>
  <c r="AJ42" i="43"/>
  <c r="AK42" i="43" s="1"/>
  <c r="AM42" i="43" s="1"/>
  <c r="AJ54" i="43"/>
  <c r="AK54" i="43" s="1"/>
  <c r="AM54" i="43" s="1"/>
  <c r="AJ55" i="43"/>
  <c r="AK55" i="43" s="1"/>
  <c r="AM55" i="43" s="1"/>
  <c r="AJ44" i="43"/>
  <c r="AK44" i="43" s="1"/>
  <c r="AM44" i="43" s="1"/>
  <c r="AJ46" i="43"/>
  <c r="AK46" i="43" s="1"/>
  <c r="AM46" i="43" s="1"/>
  <c r="AJ53" i="43"/>
  <c r="AK53" i="43" s="1"/>
  <c r="AM53" i="43" s="1"/>
  <c r="AJ59" i="43"/>
  <c r="AK59" i="43" s="1"/>
  <c r="AM59" i="43" s="1"/>
  <c r="AJ57" i="43"/>
  <c r="AK57" i="43" s="1"/>
  <c r="AM57" i="43" s="1"/>
  <c r="AJ51" i="43"/>
  <c r="AK51" i="43" s="1"/>
  <c r="AM51" i="43" s="1"/>
  <c r="AJ41" i="43"/>
  <c r="AK41" i="43" s="1"/>
  <c r="AM41" i="43" s="1"/>
  <c r="AJ50" i="43"/>
  <c r="AK50" i="43" s="1"/>
  <c r="AM50" i="43" s="1"/>
  <c r="AJ47" i="43"/>
  <c r="AK47" i="43" s="1"/>
  <c r="AM47" i="43" s="1"/>
  <c r="AJ52" i="43"/>
  <c r="AK52" i="43" s="1"/>
  <c r="AM52" i="43" s="1"/>
  <c r="AJ49" i="43"/>
  <c r="AK49" i="43" s="1"/>
  <c r="AM49" i="43" s="1"/>
  <c r="AJ56" i="43"/>
  <c r="AK56" i="43" s="1"/>
  <c r="AM56" i="43" s="1"/>
  <c r="AJ48" i="43"/>
  <c r="AK48" i="43" s="1"/>
  <c r="AM48" i="43" s="1"/>
  <c r="I28" i="42"/>
  <c r="D60" i="42"/>
  <c r="E28" i="42"/>
  <c r="E60" i="42"/>
  <c r="H60" i="42"/>
  <c r="J60" i="42"/>
  <c r="D28" i="42"/>
  <c r="J28" i="42"/>
  <c r="F28" i="42"/>
  <c r="C60" i="42"/>
  <c r="G28" i="42"/>
  <c r="K60" i="42"/>
  <c r="G60" i="42"/>
  <c r="C28" i="42"/>
  <c r="I60" i="42"/>
  <c r="H28" i="42"/>
  <c r="K28" i="42"/>
  <c r="I28" i="41"/>
  <c r="H60" i="41"/>
  <c r="J60" i="41"/>
  <c r="K60" i="41"/>
  <c r="H28" i="41"/>
  <c r="G28" i="41"/>
  <c r="I60" i="41"/>
  <c r="J28" i="41"/>
  <c r="F60" i="41"/>
  <c r="C60" i="41"/>
  <c r="G60" i="41"/>
  <c r="K28" i="41"/>
  <c r="D60" i="41"/>
  <c r="D28" i="41"/>
  <c r="F28" i="41"/>
  <c r="E60" i="41"/>
  <c r="C28" i="41"/>
  <c r="E28" i="41"/>
  <c r="D60" i="40"/>
  <c r="G28" i="40"/>
  <c r="G60" i="40"/>
  <c r="J28" i="40"/>
  <c r="D28" i="40"/>
  <c r="I60" i="40"/>
  <c r="I28" i="40"/>
  <c r="H60" i="40"/>
  <c r="J60" i="40"/>
  <c r="K60" i="40"/>
  <c r="C60" i="40"/>
  <c r="F60" i="40"/>
  <c r="K28" i="40"/>
  <c r="H28" i="40"/>
  <c r="F28" i="40"/>
  <c r="E28" i="40"/>
  <c r="C28" i="40"/>
  <c r="E60" i="40"/>
  <c r="F28" i="39"/>
  <c r="E28" i="39"/>
  <c r="H60" i="39"/>
  <c r="C60" i="39"/>
  <c r="K60" i="39"/>
  <c r="J60" i="39"/>
  <c r="K28" i="39"/>
  <c r="H28" i="39"/>
  <c r="F60" i="39"/>
  <c r="I28" i="39"/>
  <c r="G28" i="39"/>
  <c r="G60" i="39"/>
  <c r="I60" i="39"/>
  <c r="D28" i="39"/>
  <c r="J28" i="39"/>
  <c r="D60" i="39"/>
  <c r="C28" i="39"/>
  <c r="K28" i="38"/>
  <c r="H60" i="38"/>
  <c r="K60" i="38"/>
  <c r="I28" i="38"/>
  <c r="D28" i="38"/>
  <c r="H28" i="38"/>
  <c r="G28" i="38"/>
  <c r="D60" i="38"/>
  <c r="J28" i="38"/>
  <c r="F60" i="38"/>
  <c r="E28" i="38"/>
  <c r="C60" i="38"/>
  <c r="J60" i="38"/>
  <c r="I60" i="38"/>
  <c r="E60" i="38"/>
  <c r="G60" i="38"/>
  <c r="C28" i="38"/>
  <c r="J60" i="37"/>
  <c r="E60" i="37"/>
  <c r="I60" i="37"/>
  <c r="K60" i="37"/>
  <c r="D28" i="37"/>
  <c r="J28" i="37"/>
  <c r="D60" i="37"/>
  <c r="G28" i="37"/>
  <c r="E28" i="37"/>
  <c r="H60" i="37"/>
  <c r="G60" i="37"/>
  <c r="C28" i="37"/>
  <c r="F28" i="37"/>
  <c r="H28" i="37"/>
  <c r="K28" i="37"/>
  <c r="F60" i="37"/>
  <c r="I28" i="37"/>
  <c r="F28" i="36"/>
  <c r="C60" i="36"/>
  <c r="F60" i="36"/>
  <c r="E28" i="36"/>
  <c r="E60" i="36"/>
  <c r="G28" i="36"/>
  <c r="D28" i="36"/>
  <c r="J28" i="36"/>
  <c r="J60" i="36"/>
  <c r="C28" i="36"/>
  <c r="G60" i="36"/>
  <c r="K28" i="36"/>
  <c r="H28" i="36"/>
  <c r="H60" i="36"/>
  <c r="K60" i="36"/>
  <c r="I28" i="36"/>
  <c r="I60" i="36"/>
  <c r="E60" i="35"/>
  <c r="C60" i="35"/>
  <c r="J60" i="35"/>
  <c r="H28" i="35"/>
  <c r="G60" i="35"/>
  <c r="D28" i="35"/>
  <c r="K60" i="35"/>
  <c r="C28" i="35"/>
  <c r="I28" i="35"/>
  <c r="I60" i="35"/>
  <c r="J28" i="35"/>
  <c r="D60" i="35"/>
  <c r="E28" i="35"/>
  <c r="K28" i="35"/>
  <c r="G28" i="35"/>
  <c r="F60" i="35"/>
  <c r="H60" i="35"/>
  <c r="H60" i="34"/>
  <c r="D28" i="34"/>
  <c r="G28" i="34"/>
  <c r="E60" i="34"/>
  <c r="F28" i="34"/>
  <c r="H28" i="34"/>
  <c r="K60" i="34"/>
  <c r="G60" i="34"/>
  <c r="D60" i="34"/>
  <c r="J60" i="34"/>
  <c r="C28" i="34"/>
  <c r="K28" i="34"/>
  <c r="C60" i="34"/>
  <c r="F60" i="34"/>
  <c r="I28" i="34"/>
  <c r="I60" i="34"/>
  <c r="J28" i="34"/>
  <c r="H60" i="10"/>
  <c r="I60" i="10"/>
  <c r="C60" i="10"/>
  <c r="H28" i="10"/>
  <c r="K28" i="10"/>
  <c r="C28" i="10"/>
  <c r="G60" i="10"/>
  <c r="D28" i="10"/>
  <c r="G28" i="10"/>
  <c r="J60" i="10"/>
  <c r="I28" i="10"/>
  <c r="K60" i="10"/>
  <c r="F28" i="10"/>
  <c r="F60" i="10"/>
  <c r="J28" i="10"/>
  <c r="E60" i="10"/>
  <c r="E28" i="10"/>
  <c r="AJ43" i="43"/>
  <c r="AK43" i="43" s="1"/>
  <c r="AM43" i="43" s="1"/>
  <c r="C28" i="9"/>
  <c r="I60" i="9"/>
  <c r="E60" i="9"/>
  <c r="G60" i="9"/>
  <c r="H60" i="9"/>
  <c r="K60" i="9"/>
  <c r="H28" i="9"/>
  <c r="G28" i="9"/>
  <c r="C60" i="9"/>
  <c r="D60" i="9"/>
  <c r="I28" i="9"/>
  <c r="J60" i="9"/>
  <c r="D28" i="9"/>
  <c r="F28" i="9"/>
  <c r="K28" i="9"/>
  <c r="F60" i="9"/>
  <c r="E28" i="9"/>
  <c r="J28" i="8"/>
  <c r="F28" i="8"/>
  <c r="E60" i="8"/>
  <c r="C28" i="8"/>
  <c r="H28" i="8"/>
  <c r="J60" i="8"/>
  <c r="C60" i="8"/>
  <c r="G60" i="8"/>
  <c r="G28" i="8"/>
  <c r="H60" i="8"/>
  <c r="I28" i="8"/>
  <c r="K60" i="8"/>
  <c r="K28" i="8"/>
  <c r="D60" i="8"/>
  <c r="F60" i="8"/>
  <c r="E28" i="8"/>
  <c r="I60" i="8"/>
  <c r="AJ45" i="43"/>
  <c r="AK45" i="43" s="1"/>
  <c r="AM45" i="43" s="1"/>
  <c r="J60" i="7"/>
  <c r="C28" i="7"/>
  <c r="E60" i="7"/>
  <c r="I60" i="7"/>
  <c r="K28" i="7"/>
  <c r="F28" i="7"/>
  <c r="G60" i="7"/>
  <c r="D60" i="7"/>
  <c r="C60" i="7"/>
  <c r="F60" i="7"/>
  <c r="J28" i="7"/>
  <c r="H28" i="7"/>
  <c r="E28" i="7"/>
  <c r="K60" i="7"/>
  <c r="D28" i="7"/>
  <c r="G28" i="7"/>
  <c r="H60" i="7"/>
  <c r="J60" i="5"/>
  <c r="E60" i="5"/>
  <c r="C28" i="5"/>
  <c r="F28" i="5"/>
  <c r="G60" i="5"/>
  <c r="K28" i="5"/>
  <c r="F60" i="5"/>
  <c r="J28" i="5"/>
  <c r="E28" i="5"/>
  <c r="G28" i="5"/>
  <c r="H28" i="5"/>
  <c r="C60" i="5"/>
  <c r="H60" i="5"/>
  <c r="K60" i="5"/>
  <c r="I28" i="5"/>
  <c r="D28" i="5"/>
  <c r="I60" i="5"/>
  <c r="H60" i="4"/>
  <c r="I60" i="4"/>
  <c r="K28" i="4"/>
  <c r="I28" i="4"/>
  <c r="D28" i="4"/>
  <c r="E60" i="4"/>
  <c r="G28" i="4"/>
  <c r="G60" i="4"/>
  <c r="F28" i="4"/>
  <c r="J60" i="4"/>
  <c r="C28" i="4"/>
  <c r="C60" i="4"/>
  <c r="E28" i="4"/>
  <c r="K60" i="4"/>
  <c r="D60" i="4"/>
  <c r="H28" i="4"/>
  <c r="F60" i="4"/>
  <c r="AH40" i="11"/>
  <c r="AJ40" i="11" s="1"/>
  <c r="N43" i="12" s="1"/>
  <c r="O43" i="12" s="1"/>
  <c r="C6" i="12"/>
  <c r="AJ40" i="43" l="1"/>
  <c r="AK40" i="43" s="1"/>
  <c r="AM40" i="43" s="1"/>
  <c r="C5" i="24" l="1"/>
  <c r="C4" i="24"/>
  <c r="J9" i="12" l="1"/>
  <c r="C10" i="12"/>
  <c r="C11" i="12"/>
  <c r="C12" i="12"/>
  <c r="C13" i="12"/>
  <c r="C14" i="12"/>
  <c r="C15" i="12"/>
  <c r="C16" i="12"/>
  <c r="C17" i="12"/>
  <c r="C18" i="12"/>
  <c r="C19" i="12"/>
  <c r="C20" i="12"/>
  <c r="C21" i="12"/>
  <c r="C22" i="12"/>
  <c r="C23" i="12"/>
  <c r="C24" i="12"/>
  <c r="C25" i="12"/>
  <c r="C26" i="12"/>
  <c r="C27" i="12"/>
  <c r="C28" i="12"/>
  <c r="C9" i="12"/>
  <c r="B28" i="12"/>
  <c r="L28" i="12" s="1"/>
  <c r="B27" i="12"/>
  <c r="L27" i="12" s="1"/>
  <c r="B26" i="12"/>
  <c r="L26" i="12" s="1"/>
  <c r="B25" i="12"/>
  <c r="L25" i="12" s="1"/>
  <c r="B24" i="12"/>
  <c r="L24" i="12" s="1"/>
  <c r="B23" i="12"/>
  <c r="L23" i="12" s="1"/>
  <c r="B22" i="12"/>
  <c r="L22" i="12" s="1"/>
  <c r="B21" i="12"/>
  <c r="L21" i="12" s="1"/>
  <c r="B20" i="12"/>
  <c r="L20" i="12" s="1"/>
  <c r="B19" i="12"/>
  <c r="L19" i="12" s="1"/>
  <c r="B18" i="12"/>
  <c r="L18" i="12" s="1"/>
  <c r="B17" i="12"/>
  <c r="L17" i="12" s="1"/>
  <c r="B16" i="12"/>
  <c r="L16" i="12" s="1"/>
  <c r="B15" i="12"/>
  <c r="L15" i="12" s="1"/>
  <c r="B14" i="12"/>
  <c r="L14" i="12" s="1"/>
  <c r="B13" i="12"/>
  <c r="L13" i="12" s="1"/>
  <c r="B12" i="12"/>
  <c r="L12" i="12" s="1"/>
  <c r="B11" i="12"/>
  <c r="L11" i="12" s="1"/>
  <c r="B10" i="12"/>
  <c r="L10" i="12" s="1"/>
  <c r="B9" i="12"/>
  <c r="L9" i="12" s="1"/>
  <c r="C5" i="12"/>
  <c r="C4" i="12"/>
  <c r="M10" i="12" l="1"/>
  <c r="M18" i="12"/>
  <c r="M11" i="12"/>
  <c r="M15" i="12"/>
  <c r="M19" i="12"/>
  <c r="M23" i="12"/>
  <c r="M27" i="12"/>
  <c r="M22" i="12"/>
  <c r="M12" i="12"/>
  <c r="M16" i="12"/>
  <c r="M20" i="12"/>
  <c r="M24" i="12"/>
  <c r="M28" i="12"/>
  <c r="M14" i="12"/>
  <c r="M26" i="12"/>
  <c r="M13" i="12"/>
  <c r="M17" i="12"/>
  <c r="M21" i="12"/>
  <c r="M25" i="12"/>
  <c r="B9" i="11"/>
  <c r="B10" i="11"/>
  <c r="B11" i="11"/>
  <c r="B12" i="11"/>
  <c r="B13" i="11"/>
  <c r="B14" i="11"/>
  <c r="B15" i="11"/>
  <c r="B16" i="11"/>
  <c r="B17" i="11"/>
  <c r="B18" i="11"/>
  <c r="B19" i="11"/>
  <c r="B20" i="11"/>
  <c r="B21" i="11"/>
  <c r="B22" i="11"/>
  <c r="B23" i="11"/>
  <c r="B24" i="11"/>
  <c r="B25" i="11"/>
  <c r="B26" i="11"/>
  <c r="B27" i="11"/>
  <c r="B8" i="11"/>
  <c r="B5" i="11"/>
  <c r="B4" i="11"/>
  <c r="K9" i="12" l="1"/>
  <c r="M9" i="12" s="1"/>
  <c r="J24" i="11" l="1"/>
  <c r="J11" i="11"/>
  <c r="J26" i="11"/>
  <c r="H19" i="11"/>
  <c r="N16" i="11"/>
  <c r="N19" i="11"/>
  <c r="F10" i="11"/>
  <c r="N26" i="11"/>
  <c r="L20" i="11"/>
  <c r="F24" i="11"/>
  <c r="N13" i="11"/>
  <c r="L12" i="11"/>
  <c r="L22" i="11"/>
  <c r="N23" i="11"/>
  <c r="L11" i="11"/>
  <c r="J19" i="11"/>
  <c r="N24" i="11"/>
  <c r="L26" i="11"/>
  <c r="H20" i="11"/>
  <c r="H25" i="11"/>
  <c r="D16" i="11"/>
  <c r="N18" i="11"/>
  <c r="N12" i="11"/>
  <c r="J8" i="11"/>
  <c r="L14" i="11"/>
  <c r="H22" i="11"/>
  <c r="L15" i="11"/>
  <c r="L23" i="11"/>
  <c r="H13" i="11" l="1"/>
  <c r="D11" i="11"/>
  <c r="F11" i="11"/>
  <c r="N14" i="11"/>
  <c r="F26" i="11"/>
  <c r="F19" i="11"/>
  <c r="J27" i="11"/>
  <c r="D22" i="11"/>
  <c r="H17" i="11"/>
  <c r="F13" i="11"/>
  <c r="L18" i="11"/>
  <c r="N9" i="11"/>
  <c r="L24" i="11"/>
  <c r="H27" i="11"/>
  <c r="J22" i="11"/>
  <c r="F14" i="11"/>
  <c r="F23" i="11"/>
  <c r="H14" i="11"/>
  <c r="N25" i="11"/>
  <c r="F25" i="11"/>
  <c r="H15" i="11"/>
  <c r="D17" i="11"/>
  <c r="H16" i="11"/>
  <c r="L16" i="11"/>
  <c r="J20" i="11"/>
  <c r="L10" i="11"/>
  <c r="D26" i="11"/>
  <c r="J21" i="11"/>
  <c r="D21" i="11"/>
  <c r="D27" i="11"/>
  <c r="F15" i="11"/>
  <c r="F22" i="11"/>
  <c r="D15" i="11"/>
  <c r="F17" i="11"/>
  <c r="H10" i="11"/>
  <c r="D13" i="11"/>
  <c r="F9" i="11"/>
  <c r="F27" i="11"/>
  <c r="L17" i="11"/>
  <c r="N21" i="11"/>
  <c r="F21" i="11"/>
  <c r="J18" i="11"/>
  <c r="J17" i="11"/>
  <c r="D24" i="11"/>
  <c r="J14" i="11"/>
  <c r="H26" i="11"/>
  <c r="L9" i="11"/>
  <c r="J25" i="11"/>
  <c r="F18" i="11"/>
  <c r="L21" i="11"/>
  <c r="N15" i="11"/>
  <c r="L27" i="11"/>
  <c r="D19" i="11"/>
  <c r="H18" i="11"/>
  <c r="N11" i="11"/>
  <c r="J23" i="11"/>
  <c r="H24" i="11"/>
  <c r="H23" i="11"/>
  <c r="D9" i="11"/>
  <c r="D20" i="11"/>
  <c r="J13" i="11"/>
  <c r="D25" i="11"/>
  <c r="D23" i="11"/>
  <c r="J15" i="11"/>
  <c r="J16" i="11"/>
  <c r="F16" i="11"/>
  <c r="J12" i="11"/>
  <c r="J10" i="11"/>
  <c r="L13" i="11"/>
  <c r="N10" i="11"/>
  <c r="D12" i="11"/>
  <c r="D10" i="11"/>
  <c r="N17" i="11"/>
  <c r="H21" i="11"/>
  <c r="L19" i="11"/>
  <c r="D18" i="11"/>
  <c r="F12" i="11"/>
  <c r="H11" i="11"/>
  <c r="H12" i="11"/>
  <c r="N22" i="11"/>
  <c r="H9" i="11"/>
  <c r="F20" i="11"/>
  <c r="L25" i="11"/>
  <c r="D14" i="11"/>
  <c r="N27" i="11"/>
  <c r="N20" i="11"/>
  <c r="C6" i="11"/>
  <c r="M6" i="11"/>
  <c r="K6" i="11"/>
  <c r="E6" i="11"/>
  <c r="G6" i="11"/>
  <c r="I6" i="11"/>
  <c r="AH26" i="11" l="1"/>
  <c r="AJ26" i="11" s="1"/>
  <c r="N27" i="12" s="1"/>
  <c r="O27" i="12" s="1"/>
  <c r="AH22" i="11"/>
  <c r="AJ22" i="11" s="1"/>
  <c r="N23" i="12" s="1"/>
  <c r="O23" i="12" s="1"/>
  <c r="AH24" i="11"/>
  <c r="AJ24" i="11" s="1"/>
  <c r="N25" i="12" s="1"/>
  <c r="O25" i="12" s="1"/>
  <c r="AH12" i="11"/>
  <c r="AJ12" i="11" s="1"/>
  <c r="N13" i="12" s="1"/>
  <c r="O13" i="12" s="1"/>
  <c r="AH19" i="11"/>
  <c r="AJ19" i="11" s="1"/>
  <c r="N20" i="12" s="1"/>
  <c r="O20" i="12" s="1"/>
  <c r="AH18" i="11"/>
  <c r="AJ18" i="11" s="1"/>
  <c r="N19" i="12" s="1"/>
  <c r="O19" i="12" s="1"/>
  <c r="AH15" i="11"/>
  <c r="AJ15" i="11" s="1"/>
  <c r="N16" i="12" s="1"/>
  <c r="O16" i="12" s="1"/>
  <c r="AH23" i="11"/>
  <c r="AJ23" i="11" s="1"/>
  <c r="N24" i="12" s="1"/>
  <c r="O24" i="12" s="1"/>
  <c r="AH27" i="11"/>
  <c r="AJ27" i="11" s="1"/>
  <c r="N28" i="12" s="1"/>
  <c r="O28" i="12" s="1"/>
  <c r="AH11" i="11"/>
  <c r="AJ11" i="11" s="1"/>
  <c r="N12" i="12" s="1"/>
  <c r="O12" i="12" s="1"/>
  <c r="AH14" i="11"/>
  <c r="AJ14" i="11" s="1"/>
  <c r="N15" i="12" s="1"/>
  <c r="O15" i="12" s="1"/>
  <c r="AH13" i="11"/>
  <c r="AJ13" i="11" s="1"/>
  <c r="N14" i="12" s="1"/>
  <c r="O14" i="12" s="1"/>
  <c r="AH16" i="11"/>
  <c r="AJ16" i="11" s="1"/>
  <c r="N17" i="12" s="1"/>
  <c r="O17" i="12" s="1"/>
  <c r="AH17" i="11"/>
  <c r="AJ17" i="11" s="1"/>
  <c r="N18" i="12" s="1"/>
  <c r="O18" i="12" s="1"/>
  <c r="AH20" i="11"/>
  <c r="AJ20" i="11" s="1"/>
  <c r="N21" i="12" s="1"/>
  <c r="O21" i="12" s="1"/>
  <c r="AH25" i="11"/>
  <c r="AJ25" i="11" s="1"/>
  <c r="N26" i="12" s="1"/>
  <c r="O26" i="12" s="1"/>
  <c r="AH10" i="11"/>
  <c r="AJ10" i="11" s="1"/>
  <c r="N11" i="12" s="1"/>
  <c r="O11" i="12" s="1"/>
  <c r="AH21" i="11"/>
  <c r="AJ21" i="11" s="1"/>
  <c r="N22" i="12" s="1"/>
  <c r="O22" i="12" s="1"/>
  <c r="J9" i="11"/>
  <c r="AH9" i="11" s="1"/>
  <c r="N8" i="11"/>
  <c r="L8" i="11"/>
  <c r="D8" i="11"/>
  <c r="F8" i="11"/>
  <c r="H8" i="11"/>
  <c r="AJ10" i="43" l="1"/>
  <c r="AK10" i="43" s="1"/>
  <c r="AM10" i="43" s="1"/>
  <c r="AJ15" i="43"/>
  <c r="AK15" i="43" s="1"/>
  <c r="AM15" i="43" s="1"/>
  <c r="AJ17" i="43"/>
  <c r="AK17" i="43" s="1"/>
  <c r="AM17" i="43" s="1"/>
  <c r="AJ18" i="43"/>
  <c r="AK18" i="43" s="1"/>
  <c r="AM18" i="43" s="1"/>
  <c r="AJ11" i="43"/>
  <c r="AK11" i="43" s="1"/>
  <c r="AM11" i="43" s="1"/>
  <c r="AJ27" i="43"/>
  <c r="AK27" i="43" s="1"/>
  <c r="AM27" i="43" s="1"/>
  <c r="AJ22" i="43"/>
  <c r="AK22" i="43" s="1"/>
  <c r="AM22" i="43" s="1"/>
  <c r="AJ16" i="43"/>
  <c r="AK16" i="43" s="1"/>
  <c r="AM16" i="43" s="1"/>
  <c r="AJ13" i="43"/>
  <c r="AK13" i="43" s="1"/>
  <c r="AM13" i="43" s="1"/>
  <c r="AJ21" i="43"/>
  <c r="AK21" i="43" s="1"/>
  <c r="AM21" i="43" s="1"/>
  <c r="AJ19" i="43"/>
  <c r="AK19" i="43" s="1"/>
  <c r="AM19" i="43" s="1"/>
  <c r="AJ24" i="43"/>
  <c r="AK24" i="43" s="1"/>
  <c r="AM24" i="43" s="1"/>
  <c r="AJ25" i="43"/>
  <c r="AK25" i="43" s="1"/>
  <c r="AM25" i="43" s="1"/>
  <c r="AJ26" i="43"/>
  <c r="AK26" i="43" s="1"/>
  <c r="AM26" i="43" s="1"/>
  <c r="AJ20" i="43"/>
  <c r="AK20" i="43" s="1"/>
  <c r="AM20" i="43" s="1"/>
  <c r="AJ23" i="43"/>
  <c r="AK23" i="43" s="1"/>
  <c r="AM23" i="43" s="1"/>
  <c r="AJ12" i="43"/>
  <c r="AK12" i="43" s="1"/>
  <c r="AM12" i="43" s="1"/>
  <c r="AJ14" i="43"/>
  <c r="AK14" i="43" s="1"/>
  <c r="AM14" i="43" s="1"/>
  <c r="AH8" i="11"/>
  <c r="AJ8" i="11" s="1"/>
  <c r="AJ9" i="11"/>
  <c r="N10" i="12" s="1"/>
  <c r="O10" i="12" s="1"/>
  <c r="AJ9" i="43" l="1"/>
  <c r="AK9" i="43" s="1"/>
  <c r="AM9" i="43" s="1"/>
  <c r="N9" i="12"/>
  <c r="O9" i="12" s="1"/>
  <c r="AJ8" i="43" l="1"/>
  <c r="AK8" i="43" s="1"/>
  <c r="AK28" i="43" l="1"/>
  <c r="AK60" i="43" s="1"/>
  <c r="AM8" i="43"/>
  <c r="AM28" i="43" s="1"/>
  <c r="AM60" i="43" s="1"/>
  <c r="G7" i="24" s="1"/>
</calcChain>
</file>

<file path=xl/sharedStrings.xml><?xml version="1.0" encoding="utf-8"?>
<sst xmlns="http://schemas.openxmlformats.org/spreadsheetml/2006/main" count="1306" uniqueCount="119">
  <si>
    <t>PROJE BİLGİLERİ</t>
  </si>
  <si>
    <t>Proje No</t>
  </si>
  <si>
    <t>Proje Başvuru Tarihi</t>
  </si>
  <si>
    <t>Brüt Asgari Ücret</t>
  </si>
  <si>
    <t>PERSONEL BİLGİLERİ</t>
  </si>
  <si>
    <t>Sıra No</t>
  </si>
  <si>
    <t>Adı Soyadı</t>
  </si>
  <si>
    <t>TC Kimlik No</t>
  </si>
  <si>
    <t>Emekli mi?</t>
  </si>
  <si>
    <t>Proje Adı</t>
  </si>
  <si>
    <t>Asgari Ücret</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</si>
  <si>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</si>
  <si>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</si>
  <si>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</si>
  <si>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</si>
  <si>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</si>
  <si>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</si>
  <si>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</si>
  <si>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</si>
  <si>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</si>
  <si>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</si>
  <si>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</si>
  <si>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</si>
  <si>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</si>
  <si>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</si>
  <si>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</si>
  <si>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</si>
  <si>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</si>
  <si>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</si>
  <si>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</si>
  <si>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</si>
  <si>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</si>
  <si>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</si>
  <si>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</si>
  <si>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</si>
  <si>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</si>
  <si>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</si>
  <si>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</si>
  <si>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</si>
  <si>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</si>
  <si>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</si>
  <si>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</si>
  <si>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</si>
  <si>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</si>
  <si>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</si>
  <si>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</si>
  <si>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</si>
  <si>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</si>
  <si>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</si>
  <si>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</si>
  <si>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</si>
  <si>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</si>
  <si>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</si>
  <si>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</si>
  <si>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Adam-Ay Değeri</t>
  </si>
  <si>
    <t>Ortalama Aylık Maliyet</t>
  </si>
  <si>
    <t>PERSONEL LİSTESİ</t>
  </si>
  <si>
    <t>G011</t>
  </si>
  <si>
    <t>Çalışılan Aylar</t>
  </si>
  <si>
    <t>G020</t>
  </si>
  <si>
    <t>GİDER KALEMLERİ</t>
  </si>
  <si>
    <t>Dönem Gideri (TL)</t>
  </si>
  <si>
    <t>Personel Giderleri (G011)</t>
  </si>
  <si>
    <t>5510 Sayılı Kanun ve Diğer Kanunlar Kapsamında Yararlanılan Tutar</t>
  </si>
  <si>
    <t>Asıl
Brüt Ücret</t>
  </si>
  <si>
    <t>Dönem Ortalama Aylık Maliyet (TL)</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</si>
  <si>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</si>
  <si>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</si>
  <si>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</si>
  <si>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</si>
  <si>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</si>
  <si>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</si>
  <si>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</si>
  <si>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</si>
  <si>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</si>
  <si>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</si>
  <si>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</si>
  <si>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</si>
  <si>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</si>
  <si>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</si>
  <si>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</si>
  <si>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</si>
  <si>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</si>
  <si>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</si>
  <si>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</si>
  <si>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</si>
  <si>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</si>
  <si>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</si>
  <si>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YARARLANILAN TEŞVİKLER</t>
  </si>
  <si>
    <t>5746 Sayılı Kanun Kapsamında Yararlanılan SGK İşveren Payı Desteği</t>
  </si>
  <si>
    <t>Gider Formları İmza Tarihi</t>
  </si>
  <si>
    <t>Gider Formlarını İmzalayacak Kuruluş Yetkilisi/Yetkililerinin Adı Soyadı</t>
  </si>
  <si>
    <t>5746/4691 Sayılı Kanun Kapsamında Yararlanılan Gelir Vergisi Stopaj Teşviki</t>
  </si>
  <si>
    <t>Diğer Kanunlar Kapsamında Yararlanılan Teşvikler/
Destekler</t>
  </si>
  <si>
    <t>Dönem Başlangıç Ayı</t>
  </si>
  <si>
    <t>Dönem Başlangıç Yılı</t>
  </si>
  <si>
    <t>YılDönem</t>
  </si>
  <si>
    <t>Dönem Tarih Aralığı</t>
  </si>
  <si>
    <t>1. GELİŞME RAPORU</t>
  </si>
  <si>
    <t>2. GELİŞME RAPORU</t>
  </si>
  <si>
    <t>3. GELİŞME RAPORU</t>
  </si>
  <si>
    <t>4. GELİŞME RAPORU</t>
  </si>
  <si>
    <t>1. EK SÜRE GELİŞME RAPORU</t>
  </si>
  <si>
    <t>2. EK SÜRE GELİŞME RAPORU</t>
  </si>
  <si>
    <t>3. EK SÜRE GELİŞME RAPORU</t>
  </si>
  <si>
    <t>SONUÇ RAPORU</t>
  </si>
  <si>
    <t>Toplam Adam-Ay Değeri</t>
  </si>
  <si>
    <t>Destek Oranı</t>
  </si>
  <si>
    <t>Oransal Maliyet</t>
  </si>
  <si>
    <t>Proje Başlama Tarihi</t>
  </si>
  <si>
    <t>Proje Bitiş Tarihi</t>
  </si>
  <si>
    <t>RAPOR DÖNEMİ TOPLAM PERSONEL GİDERİ  TABLOSU</t>
  </si>
  <si>
    <t>Bu formda beyan edilen bilgilerin defter kayıt ve belgeler ile ücret bordrosuna uygun olduğunu, huzur hakkı, prim, sosyal yardım, vb. TÜBİTAK tarafından desteklenmeyen giderlerin beyan edilmediğini kabul ve taahhüt  ederiz.</t>
  </si>
  <si>
    <t>Kişinin birden fazla projede görev alması veya aynı anda birden fazla kuruluşta çalışması durumunda ilgili ay için tüm projelerdeki süre toplamı 30 günü geçmediğini, TÜBİTAK’ın farklı birimleri tarafından desteklenen projelerde beyan edilen çalışma süreleri varsa toplamının 30 günü geçmediğini, kısmi zamanlı çalışmalar varsa TÜBİTAK’a beyan edilen sürenin en fazla kısmi çalışma süresi kadar olduğunu kabul ve taahhüt  ederiz.</t>
  </si>
  <si>
    <t>Sözleşmede belirtilen bitiş tarihi yazılmalıdır. 
(Ek süre verilen projelerde ek süre dahil bitiş tarihi yazılmalıdır)</t>
  </si>
  <si>
    <t>Personel harcamalarının beyan edileceği tarih aralığı girilmelidir.</t>
  </si>
  <si>
    <t>Sözleşmede belirtilen başlama tarihi yazılmalıdır.</t>
  </si>
  <si>
    <t>Çağrıya İlişkin Ulusal Kurallarının Yer Aldığı Dokümanda belirtilen, 1. aşama ulusal başvurunun elektronik olarak imzalanması gereken tarih yazılmalıdır.</t>
  </si>
  <si>
    <t>İlgili Dönemde Uygulanacak Personel Ortalama Aylık Maliyeti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</si>
</sst>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30"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sz val="8"/>
      <name val="Calibri"/>
      <family val="2"/>
      <charset val="162"/>
      <scheme val="minor"/>
    </font>
    <font>
      <sz val="11"/>
      <color rgb="FFFF0000"/>
      <name val="Calibri"/>
      <family val="2"/>
      <charset val="162"/>
      <scheme val="minor"/>
    </font>
    <font>
      <sz val="12"/>
      <color theme="1"/>
      <name val="Calibri"/>
      <family val="2"/>
      <charset val="162"/>
      <scheme val="minor"/>
    </font>
    <font>
      <sz val="12"/>
      <color rgb="FFFF0000"/>
      <name val="Calibri"/>
      <family val="2"/>
      <charset val="162"/>
      <scheme val="minor"/>
    </font>
    <font>
      <sz val="11.5"/>
      <color theme="1"/>
      <name val="Calibri"/>
      <family val="2"/>
      <charset val="162"/>
      <scheme val="minor"/>
    </font>
    <font>
      <b/>
      <sz val="11.5"/>
      <color theme="1"/>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1"/>
      <color rgb="FF000000"/>
      <name val="Calibri"/>
      <family val="2"/>
      <charset val="162"/>
      <scheme val="minor"/>
    </font>
    <font>
      <sz val="13"/>
      <color theme="1"/>
      <name val="Calibri"/>
      <family val="2"/>
      <charset val="162"/>
      <scheme val="minor"/>
    </font>
    <font>
      <b/>
      <sz val="13"/>
      <color theme="1"/>
      <name val="Calibri"/>
      <family val="2"/>
      <charset val="162"/>
      <scheme val="minor"/>
    </font>
    <font>
      <b/>
      <sz val="15"/>
      <color theme="1"/>
      <name val="Calibri"/>
      <family val="2"/>
      <charset val="162"/>
      <scheme val="minor"/>
    </font>
    <font>
      <sz val="15"/>
      <color theme="1"/>
      <name val="Calibri"/>
      <family val="2"/>
      <charset val="162"/>
      <scheme val="minor"/>
    </font>
    <font>
      <b/>
      <sz val="11"/>
      <color rgb="FF000000"/>
      <name val="Calibri"/>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rgb="FF000000"/>
      </bottom>
      <diagonal/>
    </border>
  </borders>
  <cellStyleXfs count="4">
    <xf numFmtId="0" fontId="0" fillId="0" borderId="0"/>
    <xf numFmtId="0" fontId="4" fillId="0" borderId="0"/>
    <xf numFmtId="43" fontId="5" fillId="0" borderId="0" applyFont="0" applyFill="0" applyBorder="0" applyAlignment="0" applyProtection="0"/>
    <xf numFmtId="9" fontId="5" fillId="0" borderId="0" applyFont="0" applyFill="0" applyBorder="0" applyAlignment="0" applyProtection="0"/>
  </cellStyleXfs>
  <cellXfs count="301">
    <xf numFmtId="0" fontId="0" fillId="0" borderId="0" xfId="0"/>
    <xf numFmtId="0" fontId="1" fillId="0" borderId="0" xfId="0" applyFont="1"/>
    <xf numFmtId="0" fontId="1" fillId="0" borderId="0" xfId="0" applyFont="1" applyAlignment="1">
      <alignment horizontal="center" vertical="center" wrapText="1"/>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43" fontId="0" fillId="0" borderId="0" xfId="2" applyFont="1"/>
    <xf numFmtId="0" fontId="14" fillId="0" borderId="0" xfId="0" applyFont="1"/>
    <xf numFmtId="0" fontId="15" fillId="0" borderId="0" xfId="0" applyFont="1" applyProtection="1">
      <protection locked="0"/>
    </xf>
    <xf numFmtId="0" fontId="17" fillId="0" borderId="0" xfId="0" applyFont="1" applyProtection="1">
      <protection locked="0"/>
    </xf>
    <xf numFmtId="0" fontId="18" fillId="0" borderId="21" xfId="0" applyFont="1" applyBorder="1" applyProtection="1">
      <protection locked="0"/>
    </xf>
    <xf numFmtId="0" fontId="17" fillId="0" borderId="15" xfId="0" applyFont="1" applyBorder="1" applyAlignment="1" applyProtection="1">
      <alignment horizontal="center"/>
      <protection locked="0"/>
    </xf>
    <xf numFmtId="165" fontId="17" fillId="0" borderId="15" xfId="2" applyNumberFormat="1" applyFont="1" applyBorder="1" applyProtection="1">
      <protection locked="0"/>
    </xf>
    <xf numFmtId="165" fontId="17" fillId="0" borderId="31" xfId="2" applyNumberFormat="1" applyFont="1" applyBorder="1" applyProtection="1">
      <protection locked="0"/>
    </xf>
    <xf numFmtId="0" fontId="17" fillId="0" borderId="1" xfId="0" applyFont="1" applyBorder="1" applyAlignment="1" applyProtection="1">
      <alignment horizontal="center"/>
      <protection locked="0"/>
    </xf>
    <xf numFmtId="165" fontId="17" fillId="0" borderId="1" xfId="2" applyNumberFormat="1" applyFont="1" applyBorder="1" applyProtection="1">
      <protection locked="0"/>
    </xf>
    <xf numFmtId="0" fontId="17" fillId="0" borderId="16" xfId="0" applyFont="1" applyBorder="1" applyAlignment="1" applyProtection="1">
      <alignment horizontal="center"/>
      <protection locked="0"/>
    </xf>
    <xf numFmtId="165" fontId="17" fillId="0" borderId="16" xfId="2" applyNumberFormat="1" applyFont="1" applyBorder="1" applyProtection="1">
      <protection locked="0"/>
    </xf>
    <xf numFmtId="0" fontId="17" fillId="0" borderId="0" xfId="0" applyFont="1" applyAlignment="1" applyProtection="1">
      <alignment horizontal="center"/>
      <protection locked="0"/>
    </xf>
    <xf numFmtId="0" fontId="0" fillId="0" borderId="0" xfId="0" applyProtection="1">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165" fontId="14" fillId="0" borderId="0" xfId="0" applyNumberFormat="1" applyFont="1"/>
    <xf numFmtId="0" fontId="0" fillId="0" borderId="0" xfId="0" applyAlignment="1">
      <alignment horizontal="center"/>
    </xf>
    <xf numFmtId="0" fontId="22" fillId="0" borderId="17"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5" xfId="0" applyBorder="1" applyAlignment="1" applyProtection="1">
      <alignment horizontal="center"/>
      <protection locked="0"/>
    </xf>
    <xf numFmtId="164" fontId="0" fillId="0" borderId="15" xfId="0" applyNumberFormat="1" applyBorder="1" applyAlignment="1" applyProtection="1">
      <alignment horizontal="center"/>
      <protection locked="0"/>
    </xf>
    <xf numFmtId="0" fontId="0" fillId="0" borderId="11" xfId="0" applyBorder="1" applyAlignment="1">
      <alignment horizontal="center"/>
    </xf>
    <xf numFmtId="164" fontId="0" fillId="0" borderId="1" xfId="0" applyNumberFormat="1" applyBorder="1" applyAlignment="1" applyProtection="1">
      <alignment horizontal="center"/>
      <protection locked="0"/>
    </xf>
    <xf numFmtId="0" fontId="0" fillId="0" borderId="13"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16" fillId="0" borderId="0" xfId="0" applyFont="1" applyProtection="1">
      <protection hidden="1"/>
    </xf>
    <xf numFmtId="0" fontId="15" fillId="0" borderId="0" xfId="0" applyFont="1" applyProtection="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0" fontId="0" fillId="0" borderId="0" xfId="0" applyAlignment="1" applyProtection="1">
      <alignment horizontal="center"/>
      <protection hidden="1"/>
    </xf>
    <xf numFmtId="0" fontId="0" fillId="0" borderId="0" xfId="0" applyProtection="1">
      <protection hidden="1"/>
    </xf>
    <xf numFmtId="0" fontId="7" fillId="0" borderId="15" xfId="0" applyFont="1" applyBorder="1" applyAlignment="1" applyProtection="1">
      <alignment horizontal="left"/>
      <protection hidden="1"/>
    </xf>
    <xf numFmtId="1" fontId="7" fillId="0" borderId="15"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1" fontId="0" fillId="0" borderId="15" xfId="0" applyNumberForma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7" fillId="0" borderId="15"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2" xfId="2"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14"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10" xfId="2" applyNumberFormat="1" applyFont="1" applyBorder="1" applyAlignment="1" applyProtection="1">
      <alignment horizontal="center"/>
      <protection hidden="1"/>
    </xf>
    <xf numFmtId="0" fontId="7" fillId="0" borderId="29" xfId="0"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7" fillId="0" borderId="27" xfId="2" applyNumberFormat="1" applyFont="1" applyBorder="1" applyAlignment="1" applyProtection="1">
      <alignment horizontal="center"/>
      <protection hidden="1"/>
    </xf>
    <xf numFmtId="165" fontId="17" fillId="0" borderId="9" xfId="2" applyNumberFormat="1" applyFont="1" applyBorder="1" applyProtection="1">
      <protection hidden="1"/>
    </xf>
    <xf numFmtId="43" fontId="8" fillId="0" borderId="0" xfId="2" applyFont="1" applyAlignment="1" applyProtection="1">
      <alignment horizontal="left" vertical="top" wrapText="1"/>
      <protection hidden="1"/>
    </xf>
    <xf numFmtId="165" fontId="7" fillId="0" borderId="1" xfId="2" applyNumberFormat="1" applyFont="1" applyBorder="1" applyProtection="1">
      <protection hidden="1"/>
    </xf>
    <xf numFmtId="165" fontId="17" fillId="0" borderId="12" xfId="2" applyNumberFormat="1" applyFont="1" applyBorder="1" applyProtection="1">
      <protection hidden="1"/>
    </xf>
    <xf numFmtId="0" fontId="17" fillId="0" borderId="1" xfId="0" applyFont="1" applyBorder="1" applyAlignment="1" applyProtection="1">
      <alignment horizontal="left"/>
      <protection hidden="1"/>
    </xf>
    <xf numFmtId="0" fontId="17" fillId="0" borderId="16" xfId="0" applyFont="1" applyBorder="1" applyAlignment="1" applyProtection="1">
      <alignment horizontal="left"/>
      <protection hidden="1"/>
    </xf>
    <xf numFmtId="165" fontId="17" fillId="0" borderId="14" xfId="2" applyNumberFormat="1" applyFont="1" applyBorder="1" applyProtection="1">
      <protection hidden="1"/>
    </xf>
    <xf numFmtId="4" fontId="18" fillId="0" borderId="29" xfId="0" applyNumberFormat="1" applyFont="1" applyBorder="1" applyAlignment="1" applyProtection="1">
      <alignment horizontal="right"/>
      <protection hidden="1"/>
    </xf>
    <xf numFmtId="4" fontId="18" fillId="0" borderId="27" xfId="0" applyNumberFormat="1" applyFont="1" applyBorder="1" applyAlignment="1" applyProtection="1">
      <alignment horizontal="right"/>
      <protection hidden="1"/>
    </xf>
    <xf numFmtId="0" fontId="10" fillId="0" borderId="0" xfId="0" applyFont="1" applyProtection="1">
      <protection locked="0"/>
    </xf>
    <xf numFmtId="0" fontId="10" fillId="0" borderId="0" xfId="0" applyFont="1" applyAlignment="1" applyProtection="1">
      <alignment horizontal="center"/>
      <protection locked="0"/>
    </xf>
    <xf numFmtId="0" fontId="0" fillId="0" borderId="1" xfId="0" applyBorder="1" applyAlignment="1" applyProtection="1">
      <alignment horizontal="center"/>
      <protection locked="0"/>
    </xf>
    <xf numFmtId="0" fontId="18" fillId="0" borderId="0" xfId="0" applyFont="1" applyAlignment="1" applyProtection="1">
      <alignment horizontal="center"/>
      <protection locked="0"/>
    </xf>
    <xf numFmtId="0" fontId="1" fillId="0" borderId="11" xfId="0" applyFont="1" applyBorder="1" applyAlignment="1">
      <alignment horizontal="center"/>
    </xf>
    <xf numFmtId="0" fontId="7" fillId="0" borderId="0" xfId="0" applyFont="1"/>
    <xf numFmtId="0" fontId="18" fillId="0" borderId="0" xfId="0" applyFont="1" applyAlignment="1" applyProtection="1">
      <alignment horizontal="right"/>
      <protection hidden="1"/>
    </xf>
    <xf numFmtId="0" fontId="18" fillId="0" borderId="17"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18" fillId="0" borderId="17" xfId="0" applyFont="1" applyBorder="1" applyProtection="1">
      <protection hidden="1"/>
    </xf>
    <xf numFmtId="0" fontId="18" fillId="0" borderId="22" xfId="0" applyFont="1" applyBorder="1" applyProtection="1">
      <protection hidden="1"/>
    </xf>
    <xf numFmtId="0" fontId="17" fillId="0" borderId="8" xfId="0" applyFont="1" applyBorder="1" applyAlignment="1" applyProtection="1">
      <alignment horizontal="center"/>
      <protection hidden="1"/>
    </xf>
    <xf numFmtId="0" fontId="17" fillId="0" borderId="11"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0" fillId="0" borderId="22" xfId="0"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 xfId="0" applyBorder="1" applyProtection="1">
      <protection hidden="1"/>
    </xf>
    <xf numFmtId="0" fontId="0" fillId="0" borderId="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3" xfId="0" applyBorder="1" applyAlignment="1" applyProtection="1">
      <alignment horizontal="center"/>
      <protection hidden="1"/>
    </xf>
    <xf numFmtId="0" fontId="26" fillId="0" borderId="17" xfId="0" applyFont="1" applyBorder="1" applyAlignment="1" applyProtection="1">
      <alignment horizontal="left"/>
      <protection hidden="1"/>
    </xf>
    <xf numFmtId="0" fontId="26" fillId="0" borderId="22" xfId="0" applyFont="1" applyBorder="1" applyAlignment="1" applyProtection="1">
      <alignment horizontal="left"/>
      <protection hidden="1"/>
    </xf>
    <xf numFmtId="0" fontId="1" fillId="0" borderId="17" xfId="0" applyFont="1" applyBorder="1" applyProtection="1">
      <protection hidden="1"/>
    </xf>
    <xf numFmtId="0" fontId="1" fillId="0" borderId="32" xfId="0" applyFont="1" applyBorder="1" applyProtection="1">
      <protection hidden="1"/>
    </xf>
    <xf numFmtId="0" fontId="1" fillId="0" borderId="17" xfId="0" applyFont="1" applyBorder="1" applyAlignment="1" applyProtection="1">
      <alignment horizontal="center" vertical="center" wrapText="1"/>
      <protection hidden="1"/>
    </xf>
    <xf numFmtId="0" fontId="7" fillId="0" borderId="0" xfId="0" applyFont="1" applyProtection="1">
      <protection hidden="1"/>
    </xf>
    <xf numFmtId="0" fontId="9" fillId="0" borderId="0" xfId="0" applyFont="1" applyProtection="1">
      <protection hidden="1"/>
    </xf>
    <xf numFmtId="0" fontId="11" fillId="0" borderId="0" xfId="0" applyFont="1" applyAlignment="1" applyProtection="1">
      <alignment vertical="center" wrapText="1"/>
      <protection hidden="1"/>
    </xf>
    <xf numFmtId="0" fontId="23" fillId="0" borderId="0" xfId="0" applyFont="1" applyAlignment="1">
      <alignment horizontal="left"/>
    </xf>
    <xf numFmtId="0" fontId="27" fillId="0" borderId="0" xfId="0" applyFont="1" applyProtection="1">
      <protection hidden="1"/>
    </xf>
    <xf numFmtId="164" fontId="27" fillId="0" borderId="0" xfId="0" applyNumberFormat="1" applyFont="1" applyAlignment="1">
      <alignment horizontal="left"/>
    </xf>
    <xf numFmtId="0" fontId="28" fillId="0" borderId="0" xfId="0" applyFont="1" applyProtection="1">
      <protection locked="0"/>
    </xf>
    <xf numFmtId="0" fontId="27" fillId="0" borderId="0" xfId="0" applyFont="1" applyAlignment="1" applyProtection="1">
      <alignment horizontal="left"/>
      <protection hidden="1"/>
    </xf>
    <xf numFmtId="0" fontId="6" fillId="0" borderId="0" xfId="0" applyFont="1" applyProtection="1">
      <protection hidden="1"/>
    </xf>
    <xf numFmtId="0" fontId="12" fillId="0" borderId="0" xfId="0" applyFont="1" applyProtection="1">
      <protection locked="0"/>
    </xf>
    <xf numFmtId="164" fontId="12" fillId="0" borderId="0" xfId="0" applyNumberFormat="1" applyFont="1" applyAlignment="1" applyProtection="1">
      <alignment horizontal="center"/>
      <protection locked="0"/>
    </xf>
    <xf numFmtId="164" fontId="6" fillId="0" borderId="0" xfId="0" applyNumberFormat="1" applyFont="1" applyAlignment="1">
      <alignment horizontal="left"/>
    </xf>
    <xf numFmtId="0" fontId="18" fillId="0" borderId="29" xfId="0" applyFont="1" applyBorder="1" applyAlignment="1" applyProtection="1">
      <alignment horizontal="right"/>
      <protection hidden="1"/>
    </xf>
    <xf numFmtId="0" fontId="0" fillId="2" borderId="1" xfId="0" applyFill="1" applyBorder="1" applyAlignment="1" applyProtection="1">
      <alignment vertical="center" wrapText="1"/>
      <protection locked="0"/>
    </xf>
    <xf numFmtId="0" fontId="1" fillId="0" borderId="22" xfId="0" applyFont="1" applyBorder="1" applyAlignment="1" applyProtection="1">
      <alignment horizontal="center" vertical="center" wrapText="1"/>
      <protection hidden="1"/>
    </xf>
    <xf numFmtId="165" fontId="7" fillId="0" borderId="31" xfId="0" applyNumberFormat="1" applyFont="1" applyBorder="1" applyAlignment="1" applyProtection="1">
      <alignment horizontal="center"/>
      <protection hidden="1"/>
    </xf>
    <xf numFmtId="0" fontId="1" fillId="0" borderId="8" xfId="0" applyFont="1" applyBorder="1" applyAlignment="1">
      <alignment horizontal="center"/>
    </xf>
    <xf numFmtId="0" fontId="1" fillId="0" borderId="13" xfId="0" applyFont="1" applyBorder="1" applyAlignment="1">
      <alignment horizontal="center"/>
    </xf>
    <xf numFmtId="43" fontId="0" fillId="4" borderId="0" xfId="2" applyFont="1" applyFill="1" applyBorder="1"/>
    <xf numFmtId="0" fontId="0" fillId="0" borderId="15" xfId="0" applyBorder="1" applyProtection="1">
      <protection hidden="1"/>
    </xf>
    <xf numFmtId="0" fontId="0" fillId="0" borderId="15" xfId="0" applyBorder="1" applyAlignment="1" applyProtection="1">
      <alignment wrapText="1"/>
      <protection hidden="1"/>
    </xf>
    <xf numFmtId="0" fontId="0" fillId="0" borderId="16" xfId="0" applyBorder="1" applyProtection="1">
      <protection hidden="1"/>
    </xf>
    <xf numFmtId="0" fontId="0" fillId="0" borderId="16" xfId="0" applyBorder="1" applyAlignment="1" applyProtection="1">
      <alignment wrapText="1"/>
      <protection hidden="1"/>
    </xf>
    <xf numFmtId="43" fontId="0" fillId="0" borderId="15" xfId="2" applyFont="1" applyBorder="1" applyProtection="1">
      <protection hidden="1"/>
    </xf>
    <xf numFmtId="9" fontId="0" fillId="0" borderId="15" xfId="3" applyFont="1" applyBorder="1" applyProtection="1">
      <protection hidden="1"/>
    </xf>
    <xf numFmtId="43" fontId="0" fillId="0" borderId="9" xfId="2" applyFont="1" applyBorder="1" applyProtection="1">
      <protection hidden="1"/>
    </xf>
    <xf numFmtId="43" fontId="0" fillId="0" borderId="1" xfId="2" applyFont="1" applyBorder="1" applyProtection="1">
      <protection hidden="1"/>
    </xf>
    <xf numFmtId="9" fontId="0" fillId="0" borderId="1" xfId="3" applyFont="1" applyBorder="1" applyProtection="1">
      <protection hidden="1"/>
    </xf>
    <xf numFmtId="43" fontId="0" fillId="0" borderId="12" xfId="2" applyFont="1" applyBorder="1" applyProtection="1">
      <protection hidden="1"/>
    </xf>
    <xf numFmtId="43" fontId="0" fillId="0" borderId="16" xfId="2" applyFont="1" applyBorder="1" applyProtection="1">
      <protection hidden="1"/>
    </xf>
    <xf numFmtId="9" fontId="0" fillId="0" borderId="16" xfId="3" applyFont="1" applyBorder="1" applyProtection="1">
      <protection hidden="1"/>
    </xf>
    <xf numFmtId="43" fontId="0" fillId="0" borderId="14" xfId="2" applyFont="1" applyBorder="1" applyProtection="1">
      <protection hidden="1"/>
    </xf>
    <xf numFmtId="43" fontId="0" fillId="0" borderId="34" xfId="2" applyFont="1" applyBorder="1" applyProtection="1">
      <protection hidden="1"/>
    </xf>
    <xf numFmtId="9" fontId="0" fillId="0" borderId="34" xfId="0" applyNumberFormat="1" applyBorder="1" applyProtection="1">
      <protection hidden="1"/>
    </xf>
    <xf numFmtId="164" fontId="27" fillId="0" borderId="0" xfId="0" applyNumberFormat="1" applyFont="1" applyAlignment="1" applyProtection="1">
      <alignment horizontal="left"/>
      <protection hidden="1"/>
    </xf>
    <xf numFmtId="0" fontId="23" fillId="0" borderId="0" xfId="0" applyFont="1" applyAlignment="1" applyProtection="1">
      <alignment horizontal="left"/>
      <protection hidden="1"/>
    </xf>
    <xf numFmtId="43" fontId="0" fillId="4" borderId="0" xfId="2" applyFont="1" applyFill="1" applyBorder="1" applyProtection="1">
      <protection hidden="1"/>
    </xf>
    <xf numFmtId="165" fontId="7" fillId="0" borderId="15" xfId="0" applyNumberFormat="1" applyFont="1" applyBorder="1" applyAlignment="1" applyProtection="1">
      <alignment horizontal="center"/>
      <protection hidden="1"/>
    </xf>
    <xf numFmtId="0" fontId="0" fillId="0" borderId="31" xfId="0" applyBorder="1" applyProtection="1">
      <protection hidden="1"/>
    </xf>
    <xf numFmtId="0" fontId="0" fillId="0" borderId="1" xfId="0" applyBorder="1" applyAlignment="1" applyProtection="1">
      <alignment horizontal="center" vertical="center"/>
      <protection hidden="1"/>
    </xf>
    <xf numFmtId="165" fontId="0" fillId="3" borderId="15" xfId="2" applyNumberFormat="1" applyFont="1" applyFill="1" applyBorder="1" applyProtection="1">
      <protection locked="0"/>
    </xf>
    <xf numFmtId="0" fontId="0" fillId="3" borderId="15" xfId="0" applyFill="1" applyBorder="1" applyProtection="1">
      <protection hidden="1"/>
    </xf>
    <xf numFmtId="165" fontId="0" fillId="3" borderId="1" xfId="2" applyNumberFormat="1" applyFont="1" applyFill="1" applyBorder="1" applyProtection="1">
      <protection locked="0"/>
    </xf>
    <xf numFmtId="0" fontId="0" fillId="3" borderId="1" xfId="0" applyFill="1" applyBorder="1" applyProtection="1">
      <protection hidden="1"/>
    </xf>
    <xf numFmtId="165" fontId="0" fillId="3" borderId="16" xfId="2" applyNumberFormat="1" applyFont="1" applyFill="1" applyBorder="1" applyProtection="1">
      <protection locked="0"/>
    </xf>
    <xf numFmtId="0" fontId="0" fillId="3" borderId="16" xfId="0" applyFill="1" applyBorder="1" applyProtection="1">
      <protection hidden="1"/>
    </xf>
    <xf numFmtId="0" fontId="0" fillId="0" borderId="0" xfId="0" applyAlignment="1" applyProtection="1">
      <alignment vertical="center"/>
      <protection locked="0"/>
    </xf>
    <xf numFmtId="0" fontId="16" fillId="0" borderId="0" xfId="0" applyFont="1" applyAlignment="1" applyProtection="1">
      <alignment vertical="center"/>
      <protection hidden="1"/>
    </xf>
    <xf numFmtId="164" fontId="12" fillId="0" borderId="17" xfId="0" applyNumberFormat="1" applyFont="1" applyBorder="1" applyAlignment="1" applyProtection="1">
      <alignment horizontal="left" vertical="center"/>
      <protection locked="0"/>
    </xf>
    <xf numFmtId="164" fontId="12" fillId="0" borderId="17" xfId="0" applyNumberFormat="1" applyFont="1" applyBorder="1" applyAlignment="1" applyProtection="1">
      <alignment horizontal="left" vertical="center"/>
      <protection hidden="1"/>
    </xf>
    <xf numFmtId="0" fontId="29" fillId="3" borderId="17" xfId="0"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10" fillId="0" borderId="22" xfId="0" applyFont="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24" fillId="0" borderId="1" xfId="1" applyFont="1" applyBorder="1" applyAlignment="1" applyProtection="1">
      <alignment vertical="center"/>
      <protection hidden="1"/>
    </xf>
    <xf numFmtId="4" fontId="24" fillId="0" borderId="1" xfId="1" applyNumberFormat="1" applyFont="1" applyBorder="1" applyAlignment="1" applyProtection="1">
      <alignment vertical="center"/>
      <protection hidden="1"/>
    </xf>
    <xf numFmtId="4" fontId="0" fillId="0" borderId="1" xfId="0" applyNumberForma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5" xfId="0" applyBorder="1" applyAlignment="1" applyProtection="1">
      <alignment vertical="center"/>
      <protection locked="0"/>
    </xf>
    <xf numFmtId="1" fontId="0" fillId="0" borderId="15" xfId="0" applyNumberFormat="1" applyBorder="1" applyAlignment="1" applyProtection="1">
      <alignment horizontal="center" vertical="center"/>
      <protection locked="0"/>
    </xf>
    <xf numFmtId="0" fontId="0" fillId="0" borderId="15" xfId="0" applyBorder="1" applyAlignment="1" applyProtection="1">
      <alignment horizontal="left" vertical="center" wrapText="1"/>
      <protection locked="0"/>
    </xf>
    <xf numFmtId="0" fontId="0" fillId="0" borderId="9" xfId="0" applyBorder="1" applyAlignment="1" applyProtection="1">
      <alignment vertical="center"/>
      <protection locked="0"/>
    </xf>
    <xf numFmtId="0" fontId="0" fillId="0" borderId="11" xfId="0" applyBorder="1" applyAlignment="1" applyProtection="1">
      <alignment horizontal="center" vertical="center"/>
      <protection hidden="1"/>
    </xf>
    <xf numFmtId="0" fontId="0" fillId="0" borderId="1" xfId="0" applyBorder="1" applyAlignment="1" applyProtection="1">
      <alignment vertical="center"/>
      <protection locked="0"/>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vertical="center"/>
      <protection locked="0"/>
    </xf>
    <xf numFmtId="4" fontId="24" fillId="0" borderId="1" xfId="1" applyNumberFormat="1" applyFont="1" applyBorder="1" applyAlignment="1" applyProtection="1">
      <alignment vertical="center"/>
      <protection locked="0"/>
    </xf>
    <xf numFmtId="0" fontId="0" fillId="0" borderId="0" xfId="0" applyAlignment="1" applyProtection="1">
      <alignment vertical="center"/>
      <protection hidden="1"/>
    </xf>
    <xf numFmtId="4" fontId="0" fillId="0" borderId="1" xfId="0" applyNumberFormat="1" applyBorder="1" applyAlignment="1" applyProtection="1">
      <alignment horizontal="center" vertical="center"/>
      <protection locked="0"/>
    </xf>
    <xf numFmtId="0" fontId="0" fillId="0" borderId="0" xfId="0" quotePrefix="1" applyAlignment="1" applyProtection="1">
      <alignment vertical="center"/>
      <protection locked="0"/>
    </xf>
    <xf numFmtId="0" fontId="0" fillId="2" borderId="1" xfId="0" applyFill="1" applyBorder="1" applyAlignment="1" applyProtection="1">
      <alignment vertical="center"/>
      <protection locked="0"/>
    </xf>
    <xf numFmtId="0" fontId="0" fillId="0" borderId="1" xfId="0" applyBorder="1" applyAlignment="1" applyProtection="1">
      <alignment vertical="center"/>
      <protection hidden="1"/>
    </xf>
    <xf numFmtId="0" fontId="0" fillId="0" borderId="13" xfId="0" applyBorder="1" applyAlignment="1" applyProtection="1">
      <alignment horizontal="center" vertical="center"/>
      <protection hidden="1"/>
    </xf>
    <xf numFmtId="0" fontId="0" fillId="0" borderId="16" xfId="0" applyBorder="1" applyAlignment="1" applyProtection="1">
      <alignment vertical="center"/>
      <protection locked="0"/>
    </xf>
    <xf numFmtId="1" fontId="0" fillId="0" borderId="16" xfId="0" applyNumberFormat="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0" fillId="0" borderId="14" xfId="0" applyBorder="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lignment vertical="center"/>
    </xf>
    <xf numFmtId="164" fontId="15" fillId="3" borderId="17" xfId="0" applyNumberFormat="1" applyFont="1" applyFill="1" applyBorder="1" applyAlignment="1" applyProtection="1">
      <alignment horizontal="left" vertical="center"/>
      <protection locked="0"/>
    </xf>
    <xf numFmtId="0" fontId="9" fillId="0" borderId="38" xfId="0" applyFont="1" applyBorder="1" applyAlignment="1" applyProtection="1">
      <alignment vertical="center" wrapText="1"/>
      <protection hidden="1"/>
    </xf>
    <xf numFmtId="0" fontId="0" fillId="0" borderId="1" xfId="0"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1" fontId="12" fillId="0" borderId="2" xfId="0" applyNumberFormat="1" applyFont="1" applyBorder="1" applyAlignment="1" applyProtection="1">
      <alignment horizontal="left" vertical="center"/>
      <protection locked="0"/>
    </xf>
    <xf numFmtId="1" fontId="12" fillId="0" borderId="4" xfId="0" applyNumberFormat="1" applyFont="1" applyBorder="1" applyAlignment="1" applyProtection="1">
      <alignment horizontal="left" vertical="center"/>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4" fontId="6" fillId="0" borderId="2" xfId="0" applyNumberFormat="1" applyFont="1" applyBorder="1" applyAlignment="1" applyProtection="1">
      <alignment horizontal="left" vertical="center"/>
      <protection hidden="1"/>
    </xf>
    <xf numFmtId="4" fontId="6" fillId="0" borderId="4" xfId="0" applyNumberFormat="1" applyFont="1" applyBorder="1" applyAlignment="1" applyProtection="1">
      <alignment horizontal="left" vertical="center"/>
      <protection hidden="1"/>
    </xf>
    <xf numFmtId="164" fontId="12" fillId="0" borderId="2" xfId="0" applyNumberFormat="1" applyFont="1" applyBorder="1" applyAlignment="1" applyProtection="1">
      <alignment horizontal="left" vertical="center"/>
      <protection locked="0"/>
    </xf>
    <xf numFmtId="164" fontId="12" fillId="0" borderId="4" xfId="0" applyNumberFormat="1" applyFont="1" applyBorder="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164" fontId="25" fillId="0" borderId="2" xfId="0" applyNumberFormat="1" applyFont="1" applyBorder="1" applyAlignment="1" applyProtection="1">
      <alignment horizontal="left" vertical="center"/>
      <protection locked="0"/>
    </xf>
    <xf numFmtId="164" fontId="25" fillId="0" borderId="4" xfId="0" applyNumberFormat="1" applyFont="1" applyBorder="1" applyAlignment="1" applyProtection="1">
      <alignment horizontal="left" vertical="center"/>
      <protection locked="0"/>
    </xf>
    <xf numFmtId="4" fontId="25" fillId="0" borderId="2" xfId="0" applyNumberFormat="1" applyFont="1" applyBorder="1" applyAlignment="1" applyProtection="1">
      <alignment horizontal="left" vertical="center" wrapText="1"/>
      <protection locked="0"/>
    </xf>
    <xf numFmtId="4" fontId="25" fillId="0" borderId="4" xfId="0" applyNumberFormat="1" applyFont="1" applyBorder="1" applyAlignment="1" applyProtection="1">
      <alignment horizontal="left" vertical="center" wrapText="1"/>
      <protection locked="0"/>
    </xf>
    <xf numFmtId="9" fontId="25" fillId="0" borderId="2" xfId="3" applyFont="1" applyBorder="1" applyAlignment="1" applyProtection="1">
      <alignment horizontal="left" vertical="center"/>
      <protection locked="0"/>
    </xf>
    <xf numFmtId="9" fontId="25" fillId="0" borderId="4" xfId="3" applyFont="1" applyBorder="1" applyAlignment="1" applyProtection="1">
      <alignment horizontal="left" vertical="center"/>
      <protection locked="0"/>
    </xf>
    <xf numFmtId="0" fontId="11" fillId="3" borderId="18" xfId="0" applyFont="1" applyFill="1" applyBorder="1" applyAlignment="1" applyProtection="1">
      <alignment horizontal="center" vertical="center" wrapText="1"/>
      <protection hidden="1"/>
    </xf>
    <xf numFmtId="0" fontId="11" fillId="3" borderId="0" xfId="0" applyFont="1" applyFill="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9" fillId="3" borderId="18" xfId="0" applyFont="1" applyFill="1" applyBorder="1" applyAlignment="1" applyProtection="1">
      <alignment horizontal="left" vertical="center" wrapText="1"/>
      <protection hidden="1"/>
    </xf>
    <xf numFmtId="0" fontId="9" fillId="3" borderId="0" xfId="0" applyFont="1" applyFill="1" applyAlignment="1" applyProtection="1">
      <alignment horizontal="left" vertical="center" wrapText="1"/>
      <protection hidden="1"/>
    </xf>
    <xf numFmtId="0" fontId="0" fillId="0" borderId="1" xfId="0" applyBorder="1" applyAlignment="1" applyProtection="1">
      <alignment horizontal="center"/>
      <protection hidden="1"/>
    </xf>
    <xf numFmtId="0" fontId="18" fillId="0" borderId="28" xfId="0" applyFont="1" applyBorder="1" applyAlignment="1" applyProtection="1">
      <alignment horizontal="center"/>
      <protection hidden="1"/>
    </xf>
    <xf numFmtId="0" fontId="18" fillId="0" borderId="29" xfId="0" applyFont="1" applyBorder="1" applyAlignment="1" applyProtection="1">
      <alignment horizontal="center"/>
      <protection hidden="1"/>
    </xf>
    <xf numFmtId="0" fontId="27" fillId="0" borderId="0" xfId="0" applyFont="1" applyAlignment="1" applyProtection="1">
      <alignment horizontal="right"/>
      <protection hidden="1"/>
    </xf>
    <xf numFmtId="0" fontId="28" fillId="0" borderId="0" xfId="0" applyFont="1" applyAlignment="1" applyProtection="1">
      <alignment horizontal="center"/>
      <protection locked="0"/>
    </xf>
    <xf numFmtId="0" fontId="18" fillId="0" borderId="22" xfId="0" applyFont="1" applyBorder="1" applyAlignment="1" applyProtection="1">
      <alignment horizontal="center" vertical="center" wrapText="1"/>
      <protection hidden="1"/>
    </xf>
    <xf numFmtId="0" fontId="18" fillId="0" borderId="34" xfId="0" applyFont="1" applyBorder="1" applyAlignment="1" applyProtection="1">
      <alignment horizontal="center" vertical="center" wrapText="1"/>
      <protection hidden="1"/>
    </xf>
    <xf numFmtId="0" fontId="18" fillId="0" borderId="30" xfId="0" applyFont="1" applyBorder="1" applyAlignment="1" applyProtection="1">
      <alignment horizontal="center" vertical="center" wrapText="1"/>
      <protection hidden="1"/>
    </xf>
    <xf numFmtId="0" fontId="18" fillId="0" borderId="21" xfId="0" applyFont="1" applyBorder="1" applyAlignment="1" applyProtection="1">
      <alignment horizontal="center" vertical="center" wrapText="1"/>
      <protection hidden="1"/>
    </xf>
    <xf numFmtId="0" fontId="18" fillId="0" borderId="32" xfId="0" applyFont="1" applyBorder="1" applyAlignment="1" applyProtection="1">
      <alignment horizontal="center" vertical="center" wrapText="1"/>
      <protection hidden="1"/>
    </xf>
    <xf numFmtId="0" fontId="18" fillId="0" borderId="33" xfId="0" applyFont="1" applyBorder="1" applyAlignment="1" applyProtection="1">
      <alignment horizontal="center" vertical="center" wrapText="1"/>
      <protection hidden="1"/>
    </xf>
    <xf numFmtId="0" fontId="18" fillId="0" borderId="20" xfId="0" applyFont="1" applyBorder="1" applyAlignment="1" applyProtection="1">
      <alignment horizontal="center" vertical="center" wrapText="1"/>
      <protection hidden="1"/>
    </xf>
    <xf numFmtId="0" fontId="20" fillId="0" borderId="0" xfId="0" applyFont="1" applyAlignment="1" applyProtection="1">
      <alignment horizontal="center"/>
      <protection hidden="1"/>
    </xf>
    <xf numFmtId="0" fontId="18" fillId="0" borderId="5" xfId="0" applyFont="1" applyBorder="1" applyAlignment="1" applyProtection="1">
      <alignment horizontal="left"/>
      <protection hidden="1"/>
    </xf>
    <xf numFmtId="0" fontId="18" fillId="0" borderId="6" xfId="0" applyFont="1" applyBorder="1" applyAlignment="1" applyProtection="1">
      <alignment horizontal="left"/>
      <protection hidden="1"/>
    </xf>
    <xf numFmtId="0" fontId="18" fillId="0" borderId="7" xfId="0" applyFont="1" applyBorder="1" applyAlignment="1" applyProtection="1">
      <alignment horizontal="left"/>
      <protection hidden="1"/>
    </xf>
    <xf numFmtId="0" fontId="18" fillId="0" borderId="24" xfId="0" applyFont="1" applyBorder="1" applyAlignment="1" applyProtection="1">
      <alignment horizontal="left" wrapText="1"/>
      <protection hidden="1"/>
    </xf>
    <xf numFmtId="0" fontId="18" fillId="0" borderId="25" xfId="0" applyFont="1" applyBorder="1" applyAlignment="1" applyProtection="1">
      <alignment horizontal="left" wrapText="1"/>
      <protection hidden="1"/>
    </xf>
    <xf numFmtId="0" fontId="18" fillId="0" borderId="26" xfId="0" applyFont="1" applyBorder="1" applyAlignment="1" applyProtection="1">
      <alignment horizontal="left" wrapText="1"/>
      <protection hidden="1"/>
    </xf>
    <xf numFmtId="0" fontId="18" fillId="0" borderId="0" xfId="0" applyFont="1" applyAlignment="1" applyProtection="1">
      <alignment horizontal="center"/>
      <protection hidden="1"/>
    </xf>
    <xf numFmtId="0" fontId="18" fillId="0" borderId="21" xfId="0" applyFont="1" applyBorder="1" applyAlignment="1" applyProtection="1">
      <alignment horizontal="center"/>
      <protection hidden="1"/>
    </xf>
    <xf numFmtId="0" fontId="17" fillId="0" borderId="30" xfId="0" applyFont="1" applyBorder="1" applyAlignment="1" applyProtection="1">
      <alignment horizontal="left" wrapText="1"/>
      <protection hidden="1"/>
    </xf>
    <xf numFmtId="0" fontId="17" fillId="0" borderId="0" xfId="0" applyFont="1" applyAlignment="1" applyProtection="1">
      <alignment horizontal="left" wrapText="1"/>
      <protection locked="0"/>
    </xf>
    <xf numFmtId="0" fontId="1" fillId="0" borderId="35"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6" fillId="0" borderId="21" xfId="0" applyFont="1" applyBorder="1" applyAlignment="1" applyProtection="1">
      <alignment horizontal="right"/>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2" xfId="0" applyFont="1" applyBorder="1" applyAlignment="1" applyProtection="1">
      <alignment horizontal="left" wrapText="1"/>
      <protection hidden="1"/>
    </xf>
    <xf numFmtId="0" fontId="1" fillId="0" borderId="3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22"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0" fontId="10" fillId="0" borderId="0" xfId="0" applyFont="1" applyAlignment="1" applyProtection="1">
      <alignment horizontal="center"/>
      <protection hidden="1"/>
    </xf>
    <xf numFmtId="0" fontId="1" fillId="0" borderId="0" xfId="0" applyFont="1" applyAlignment="1" applyProtection="1">
      <alignment horizontal="center"/>
      <protection hidden="1"/>
    </xf>
    <xf numFmtId="0" fontId="10" fillId="0" borderId="0" xfId="0" applyFont="1" applyAlignment="1" applyProtection="1">
      <alignment horizontal="right"/>
      <protection hidden="1"/>
    </xf>
    <xf numFmtId="0" fontId="1" fillId="0" borderId="19" xfId="0" applyFont="1" applyBorder="1" applyAlignment="1">
      <alignment horizontal="left"/>
    </xf>
    <xf numFmtId="0" fontId="1" fillId="0" borderId="20"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2" xfId="0" applyFont="1" applyBorder="1" applyAlignment="1">
      <alignment horizontal="left"/>
    </xf>
    <xf numFmtId="0" fontId="1" fillId="0" borderId="33" xfId="0" applyFont="1" applyBorder="1" applyAlignment="1">
      <alignment horizontal="left"/>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22" fillId="0" borderId="30" xfId="0" applyFont="1" applyBorder="1" applyAlignment="1" applyProtection="1">
      <alignment horizontal="center" vertical="center" wrapText="1"/>
      <protection locked="0"/>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10" fillId="0" borderId="0" xfId="0" applyFont="1" applyAlignment="1">
      <alignment horizontal="center"/>
    </xf>
    <xf numFmtId="0" fontId="6" fillId="0" borderId="21" xfId="0" applyFont="1" applyBorder="1" applyAlignment="1">
      <alignment horizontal="right"/>
    </xf>
    <xf numFmtId="0" fontId="1" fillId="0" borderId="4" xfId="0" applyFont="1" applyBorder="1" applyAlignment="1">
      <alignment horizontal="left"/>
    </xf>
    <xf numFmtId="0" fontId="1" fillId="0" borderId="2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0" xfId="0" applyFont="1" applyAlignment="1">
      <alignment horizontal="center"/>
    </xf>
    <xf numFmtId="0" fontId="21" fillId="0" borderId="0" xfId="0" applyFont="1" applyAlignment="1">
      <alignment horizontal="right"/>
    </xf>
    <xf numFmtId="0" fontId="6" fillId="0" borderId="0" xfId="0" applyFont="1" applyAlignment="1">
      <alignment horizontal="right"/>
    </xf>
    <xf numFmtId="0" fontId="1" fillId="0" borderId="32" xfId="0" applyFont="1" applyBorder="1" applyAlignment="1">
      <alignment horizontal="left"/>
    </xf>
    <xf numFmtId="0" fontId="26" fillId="0" borderId="2" xfId="0" applyFont="1" applyBorder="1" applyAlignment="1" applyProtection="1">
      <alignment horizontal="center"/>
      <protection hidden="1"/>
    </xf>
    <xf numFmtId="0" fontId="26" fillId="0" borderId="4" xfId="0" applyFont="1" applyBorder="1" applyAlignment="1" applyProtection="1">
      <alignment horizontal="center"/>
      <protection hidden="1"/>
    </xf>
    <xf numFmtId="4" fontId="26" fillId="0" borderId="2" xfId="0" applyNumberFormat="1" applyFont="1" applyBorder="1" applyAlignment="1" applyProtection="1">
      <alignment horizontal="center" vertical="center"/>
      <protection hidden="1"/>
    </xf>
    <xf numFmtId="4" fontId="26" fillId="0" borderId="4" xfId="0" applyNumberFormat="1" applyFont="1" applyBorder="1" applyAlignment="1" applyProtection="1">
      <alignment horizontal="center" vertical="center"/>
      <protection hidden="1"/>
    </xf>
    <xf numFmtId="0" fontId="6" fillId="0" borderId="0" xfId="0" applyFont="1" applyAlignment="1" applyProtection="1">
      <alignment horizontal="right"/>
      <protection hidden="1"/>
    </xf>
    <xf numFmtId="0" fontId="0" fillId="0" borderId="0" xfId="0" applyAlignment="1">
      <alignment horizontal="center"/>
    </xf>
    <xf numFmtId="0" fontId="26" fillId="0" borderId="2" xfId="0" applyFont="1" applyBorder="1" applyAlignment="1" applyProtection="1">
      <alignment horizontal="left"/>
      <protection hidden="1"/>
    </xf>
    <xf numFmtId="0" fontId="26" fillId="0" borderId="3" xfId="0" applyFont="1" applyBorder="1" applyAlignment="1" applyProtection="1">
      <alignment horizontal="left"/>
      <protection hidden="1"/>
    </xf>
    <xf numFmtId="0" fontId="26" fillId="0" borderId="4" xfId="0" applyFont="1" applyBorder="1" applyAlignment="1" applyProtection="1">
      <alignment horizontal="left"/>
      <protection hidden="1"/>
    </xf>
    <xf numFmtId="0" fontId="26" fillId="0" borderId="2" xfId="0" applyFont="1" applyBorder="1" applyAlignment="1" applyProtection="1">
      <alignment horizontal="left" wrapText="1"/>
      <protection hidden="1"/>
    </xf>
    <xf numFmtId="0" fontId="26" fillId="0" borderId="3"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10" fillId="0" borderId="21" xfId="0" applyFont="1" applyBorder="1" applyAlignment="1" applyProtection="1">
      <alignment horizontal="right"/>
      <protection hidden="1"/>
    </xf>
    <xf numFmtId="0" fontId="19" fillId="0" borderId="0" xfId="0" applyFont="1" applyAlignment="1" applyProtection="1">
      <alignment horizontal="center"/>
      <protection hidden="1"/>
    </xf>
    <xf numFmtId="0" fontId="26" fillId="0" borderId="2"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5" fillId="0" borderId="2" xfId="0" applyFont="1" applyBorder="1" applyAlignment="1" applyProtection="1">
      <alignment horizontal="left"/>
      <protection hidden="1"/>
    </xf>
    <xf numFmtId="0" fontId="25" fillId="0" borderId="3" xfId="0" applyFont="1" applyBorder="1" applyAlignment="1" applyProtection="1">
      <alignment horizontal="left"/>
      <protection hidden="1"/>
    </xf>
    <xf numFmtId="0" fontId="25" fillId="0" borderId="4" xfId="0" applyFont="1" applyBorder="1" applyAlignment="1" applyProtection="1">
      <alignment horizontal="left"/>
      <protection hidden="1"/>
    </xf>
    <xf numFmtId="0" fontId="0" fillId="0" borderId="30" xfId="0" applyBorder="1" applyAlignment="1" applyProtection="1">
      <alignment horizontal="left" wrapText="1"/>
      <protection hidden="1"/>
    </xf>
    <xf numFmtId="0" fontId="0" fillId="0" borderId="0" xfId="0" applyAlignment="1" applyProtection="1">
      <alignment horizontal="left" wrapText="1"/>
      <protection hidden="1"/>
    </xf>
  </cellXfs>
  <cellStyles count="4">
    <cellStyle name="Normal" xfId="0" builtinId="0"/>
    <cellStyle name="Normal 2" xfId="1"/>
    <cellStyle name="Virgül" xfId="2" builtinId="3"/>
    <cellStyle name="Yüzde" xfId="3" builtinId="5"/>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at.bozlagan/Desktop/G&#304;DER%20FORMLARI/1513/1513-Gider%20Formlar&#305;%202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ve Personel Bilgileri"/>
      <sheetName val="KAPAK"/>
      <sheetName val="TAAHHÜTNAME"/>
      <sheetName val="G011A (Ocak)"/>
      <sheetName val="G011A (Şubat)"/>
      <sheetName val="G011A (Mart)"/>
      <sheetName val="G011A (Nisan)"/>
      <sheetName val="G011A (Mayıs)"/>
      <sheetName val="G011A (Haziran)"/>
      <sheetName val="G011A (Temmuz)"/>
      <sheetName val="G011A (Ağustos)"/>
      <sheetName val="G011A (Eylül)"/>
      <sheetName val="G011A (Ekim)"/>
      <sheetName val="G011A (Kasım)"/>
      <sheetName val="G011A (Aralık)"/>
      <sheetName val="G011B"/>
      <sheetName val="G011C"/>
      <sheetName val="G011"/>
      <sheetName val="G012"/>
      <sheetName val="G013"/>
      <sheetName val="G015A"/>
      <sheetName val="G015B"/>
      <sheetName val="G018"/>
      <sheetName val="G020"/>
    </sheetNames>
    <sheetDataSet>
      <sheetData sheetId="0">
        <row r="38">
          <cell r="N38" t="str">
            <v>03.3.1.01 Yurtiçi Geçici Görev Yollukları</v>
          </cell>
        </row>
        <row r="39">
          <cell r="N39" t="str">
            <v>03.3.3.01 Yurtdışı Geçici Görev Yollukları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2013 - 2022 Teması">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R218"/>
  <sheetViews>
    <sheetView tabSelected="1" zoomScale="80" zoomScaleNormal="80" workbookViewId="0">
      <selection activeCell="D2" sqref="D2:E2"/>
    </sheetView>
  </sheetViews>
  <sheetFormatPr defaultColWidth="9.140625" defaultRowHeight="15" x14ac:dyDescent="0.25"/>
  <cols>
    <col min="1" max="1" width="2" style="148" customWidth="1"/>
    <col min="2" max="2" width="8" style="153" customWidth="1"/>
    <col min="3" max="3" width="33.5703125" style="181" customWidth="1"/>
    <col min="4" max="4" width="29.42578125" style="181" customWidth="1"/>
    <col min="5" max="5" width="40.140625" style="181" customWidth="1"/>
    <col min="6" max="6" width="22.42578125" style="181" customWidth="1"/>
    <col min="7" max="7" width="18" style="148" customWidth="1"/>
    <col min="8" max="8" width="14.7109375" style="148" customWidth="1"/>
    <col min="9" max="14" width="12.7109375" style="182" hidden="1" customWidth="1"/>
    <col min="15" max="15" width="42" style="182" hidden="1" customWidth="1"/>
    <col min="16" max="17" width="9.140625" style="182" customWidth="1"/>
    <col min="18" max="18" width="9.140625" style="182"/>
    <col min="19" max="16384" width="9.140625" style="148"/>
  </cols>
  <sheetData>
    <row r="1" spans="2:18" ht="31.5" customHeight="1" thickBot="1" x14ac:dyDescent="0.3">
      <c r="B1" s="186" t="s">
        <v>0</v>
      </c>
      <c r="C1" s="187"/>
      <c r="D1" s="187"/>
      <c r="E1" s="187"/>
      <c r="F1" s="211"/>
      <c r="G1" s="211"/>
      <c r="H1" s="211"/>
      <c r="I1" s="104"/>
      <c r="J1" s="148"/>
      <c r="K1" s="148"/>
      <c r="L1" s="148"/>
      <c r="M1" s="148"/>
      <c r="N1" s="149"/>
      <c r="O1" s="148"/>
      <c r="P1" s="148"/>
      <c r="Q1" s="148"/>
      <c r="R1" s="148"/>
    </row>
    <row r="2" spans="2:18" ht="30" customHeight="1" thickBot="1" x14ac:dyDescent="0.3">
      <c r="B2" s="190" t="s">
        <v>1</v>
      </c>
      <c r="C2" s="191"/>
      <c r="D2" s="192"/>
      <c r="E2" s="193"/>
      <c r="F2" s="211"/>
      <c r="G2" s="211"/>
      <c r="H2" s="211"/>
      <c r="I2" s="104"/>
      <c r="J2" s="148"/>
      <c r="K2" s="148"/>
      <c r="L2" s="148"/>
      <c r="M2" s="148"/>
      <c r="N2" s="148"/>
      <c r="O2" s="148"/>
      <c r="P2" s="148"/>
      <c r="Q2" s="148"/>
      <c r="R2" s="148"/>
    </row>
    <row r="3" spans="2:18" ht="90" customHeight="1" thickBot="1" x14ac:dyDescent="0.3">
      <c r="B3" s="190" t="s">
        <v>9</v>
      </c>
      <c r="C3" s="191"/>
      <c r="D3" s="194"/>
      <c r="E3" s="195"/>
      <c r="F3" s="209"/>
      <c r="G3" s="210"/>
      <c r="H3" s="210"/>
      <c r="I3" s="104"/>
      <c r="J3" s="148"/>
      <c r="K3" s="148"/>
      <c r="L3" s="148"/>
      <c r="M3" s="148"/>
      <c r="N3" s="148"/>
      <c r="O3" s="148"/>
      <c r="P3" s="148"/>
      <c r="Q3" s="148"/>
      <c r="R3" s="148"/>
    </row>
    <row r="4" spans="2:18" ht="67.5" customHeight="1" thickBot="1" x14ac:dyDescent="0.3">
      <c r="B4" s="190" t="s">
        <v>2</v>
      </c>
      <c r="C4" s="191"/>
      <c r="D4" s="198"/>
      <c r="E4" s="199"/>
      <c r="F4" s="212" t="s">
        <v>117</v>
      </c>
      <c r="G4" s="213"/>
      <c r="H4" s="213"/>
      <c r="I4" s="104"/>
      <c r="J4" s="148"/>
      <c r="K4" s="148"/>
      <c r="L4" s="148"/>
      <c r="M4" s="148"/>
      <c r="N4" s="148"/>
      <c r="O4" s="148"/>
      <c r="P4" s="148"/>
      <c r="Q4" s="148"/>
      <c r="R4" s="148"/>
    </row>
    <row r="5" spans="2:18" ht="30" customHeight="1" thickBot="1" x14ac:dyDescent="0.3">
      <c r="B5" s="190" t="s">
        <v>109</v>
      </c>
      <c r="C5" s="191"/>
      <c r="D5" s="198"/>
      <c r="E5" s="199"/>
      <c r="F5" s="212" t="s">
        <v>116</v>
      </c>
      <c r="G5" s="213"/>
      <c r="H5" s="213"/>
      <c r="I5" s="104"/>
      <c r="J5" s="148"/>
      <c r="K5" s="148"/>
      <c r="L5" s="148"/>
      <c r="M5" s="148"/>
      <c r="N5" s="148"/>
      <c r="O5" s="148"/>
      <c r="P5" s="148"/>
      <c r="Q5" s="148"/>
      <c r="R5" s="148"/>
    </row>
    <row r="6" spans="2:18" ht="47.25" customHeight="1" thickBot="1" x14ac:dyDescent="0.3">
      <c r="B6" s="190" t="s">
        <v>110</v>
      </c>
      <c r="C6" s="191"/>
      <c r="D6" s="198"/>
      <c r="E6" s="199"/>
      <c r="F6" s="212" t="s">
        <v>114</v>
      </c>
      <c r="G6" s="213"/>
      <c r="H6" s="213"/>
      <c r="I6" s="104"/>
      <c r="J6" s="148"/>
      <c r="K6" s="148"/>
      <c r="L6" s="148"/>
      <c r="M6" s="148"/>
      <c r="N6" s="148"/>
      <c r="O6" s="148"/>
      <c r="P6" s="148"/>
      <c r="Q6" s="148"/>
      <c r="R6" s="148"/>
    </row>
    <row r="7" spans="2:18" ht="38.25" customHeight="1" thickBot="1" x14ac:dyDescent="0.3">
      <c r="B7" s="190" t="s">
        <v>97</v>
      </c>
      <c r="C7" s="191"/>
      <c r="D7" s="150"/>
      <c r="E7" s="183"/>
      <c r="F7" s="212" t="s">
        <v>115</v>
      </c>
      <c r="G7" s="213"/>
      <c r="H7" s="213"/>
      <c r="I7" s="104"/>
      <c r="J7" s="148"/>
      <c r="K7" s="148"/>
      <c r="L7" s="148"/>
      <c r="M7" s="148"/>
      <c r="N7" s="148"/>
      <c r="O7" s="148"/>
      <c r="P7" s="148"/>
      <c r="Q7" s="148"/>
      <c r="R7" s="148"/>
    </row>
    <row r="8" spans="2:18" ht="30" hidden="1" customHeight="1" thickBot="1" x14ac:dyDescent="0.3">
      <c r="B8" s="190" t="s">
        <v>71</v>
      </c>
      <c r="C8" s="191"/>
      <c r="D8" s="151" t="str">
        <f>IFERROR(IF(E7=D6,"",E7+1),"")</f>
        <v/>
      </c>
      <c r="E8" s="151" t="str">
        <f>IF(ISERROR(IF(D8&lt;&gt;"",IF(SERİAY(D8,5)&gt;D6,D6,SERİAY(D8,5)),"")),IF(D8&lt;&gt;"",IF(EOMONTH(D8,5)&gt;D6,D6,EOMONTH(D8,5)),""),IF(D8&lt;&gt;"",IF(SERİAY(D8,5)&gt;D6,D6,SERİAY(D8,5)),""))</f>
        <v/>
      </c>
      <c r="F8" s="209"/>
      <c r="G8" s="210"/>
      <c r="H8" s="210"/>
      <c r="I8" s="104"/>
      <c r="J8" s="148"/>
      <c r="K8" s="148"/>
      <c r="L8" s="148"/>
      <c r="M8" s="148"/>
      <c r="N8" s="148"/>
      <c r="O8" s="148"/>
      <c r="P8" s="148"/>
      <c r="Q8" s="148"/>
      <c r="R8" s="148"/>
    </row>
    <row r="9" spans="2:18" ht="30" hidden="1" customHeight="1" thickBot="1" x14ac:dyDescent="0.3">
      <c r="B9" s="190" t="s">
        <v>72</v>
      </c>
      <c r="C9" s="191"/>
      <c r="D9" s="151" t="str">
        <f>IF(D8&lt;&gt;"",IF(E8=D6,"",E8+1),"")</f>
        <v/>
      </c>
      <c r="E9" s="151" t="str">
        <f>IF(ISERROR(IF(D9&lt;&gt;"",IF(SERİAY(D9,5)&gt;D6,D6,SERİAY(D9,5)),"")),IF(D9&lt;&gt;"",IF(EOMONTH(D9,5)&gt;D6,D6,EOMONTH(D9,5)),""),IF(D9&lt;&gt;"",IF(SERİAY(D9,5)&gt;D6,D6,SERİAY(D9,5)),""))</f>
        <v/>
      </c>
      <c r="F9" s="209"/>
      <c r="G9" s="210"/>
      <c r="H9" s="210"/>
      <c r="I9" s="104"/>
      <c r="J9" s="148"/>
      <c r="K9" s="148"/>
      <c r="L9" s="148"/>
      <c r="M9" s="148"/>
      <c r="N9" s="148"/>
      <c r="O9" s="148"/>
      <c r="P9" s="148"/>
      <c r="Q9" s="148"/>
      <c r="R9" s="148"/>
    </row>
    <row r="10" spans="2:18" ht="30" hidden="1" customHeight="1" thickBot="1" x14ac:dyDescent="0.3">
      <c r="B10" s="190" t="s">
        <v>87</v>
      </c>
      <c r="C10" s="191"/>
      <c r="D10" s="151" t="str">
        <f>IF(D9&lt;&gt;"",IF(E9=D6,"",E9+1),"")</f>
        <v/>
      </c>
      <c r="E10" s="151" t="str">
        <f>IF(D10&lt;&gt;"",D6,"")</f>
        <v/>
      </c>
      <c r="F10" s="209"/>
      <c r="G10" s="210"/>
      <c r="H10" s="210"/>
      <c r="I10" s="104"/>
      <c r="J10" s="148"/>
      <c r="K10" s="148"/>
      <c r="L10" s="148"/>
      <c r="M10" s="148"/>
      <c r="N10" s="148"/>
      <c r="O10" s="148"/>
      <c r="P10" s="148"/>
      <c r="Q10" s="148"/>
      <c r="R10" s="148"/>
    </row>
    <row r="11" spans="2:18" ht="32.25" customHeight="1" thickBot="1" x14ac:dyDescent="0.3">
      <c r="B11" s="190" t="s">
        <v>73</v>
      </c>
      <c r="C11" s="191"/>
      <c r="D11" s="152"/>
      <c r="E11" s="184" t="s">
        <v>86</v>
      </c>
      <c r="F11" s="209"/>
      <c r="G11" s="210"/>
      <c r="H11" s="210"/>
      <c r="I11" s="104"/>
      <c r="J11" s="148"/>
      <c r="K11" s="148"/>
      <c r="L11" s="148"/>
      <c r="M11" s="148"/>
      <c r="N11" s="148"/>
      <c r="O11" s="148"/>
      <c r="P11" s="148"/>
      <c r="Q11" s="148"/>
      <c r="R11" s="148"/>
    </row>
    <row r="12" spans="2:18" ht="30" customHeight="1" thickBot="1" x14ac:dyDescent="0.3">
      <c r="B12" s="190" t="s">
        <v>3</v>
      </c>
      <c r="C12" s="191"/>
      <c r="D12" s="196" t="str">
        <f>IFERROR(IF(YilDonem&lt;&gt;"",VLOOKUP($M$29,AsgariUcret,2,0),""),"")</f>
        <v/>
      </c>
      <c r="E12" s="197"/>
      <c r="F12" s="209"/>
      <c r="G12" s="210"/>
      <c r="H12" s="210"/>
      <c r="I12" s="104"/>
      <c r="J12" s="148"/>
      <c r="K12" s="148"/>
      <c r="L12" s="148"/>
      <c r="M12" s="148"/>
      <c r="N12" s="148"/>
      <c r="O12" s="148"/>
      <c r="P12" s="148"/>
      <c r="Q12" s="148"/>
      <c r="R12" s="148"/>
    </row>
    <row r="13" spans="2:18" ht="30" customHeight="1" thickBot="1" x14ac:dyDescent="0.3">
      <c r="B13" s="201" t="s">
        <v>90</v>
      </c>
      <c r="C13" s="202"/>
      <c r="D13" s="203">
        <f ca="1">TODAY()</f>
        <v>45370</v>
      </c>
      <c r="E13" s="204"/>
      <c r="F13" s="209"/>
      <c r="G13" s="210"/>
      <c r="H13" s="210"/>
      <c r="I13" s="104"/>
      <c r="J13" s="148"/>
      <c r="K13" s="148"/>
      <c r="L13" s="148"/>
      <c r="M13" s="148"/>
      <c r="N13" s="148"/>
      <c r="O13" s="148"/>
      <c r="P13" s="148"/>
      <c r="Q13" s="148"/>
      <c r="R13" s="148"/>
    </row>
    <row r="14" spans="2:18" ht="30" customHeight="1" thickBot="1" x14ac:dyDescent="0.3">
      <c r="B14" s="201" t="s">
        <v>107</v>
      </c>
      <c r="C14" s="202"/>
      <c r="D14" s="207"/>
      <c r="E14" s="208"/>
      <c r="F14" s="209"/>
      <c r="G14" s="210"/>
      <c r="H14" s="210"/>
      <c r="I14" s="104"/>
      <c r="J14" s="148"/>
      <c r="K14" s="148"/>
      <c r="L14" s="148"/>
      <c r="M14" s="148"/>
      <c r="N14" s="148"/>
      <c r="O14" s="148"/>
      <c r="P14" s="148"/>
      <c r="Q14" s="148"/>
      <c r="R14" s="148"/>
    </row>
    <row r="15" spans="2:18" ht="53.25" customHeight="1" thickBot="1" x14ac:dyDescent="0.3">
      <c r="B15" s="201" t="s">
        <v>91</v>
      </c>
      <c r="C15" s="202"/>
      <c r="D15" s="205"/>
      <c r="E15" s="206"/>
      <c r="F15" s="209"/>
      <c r="G15" s="210"/>
      <c r="H15" s="210"/>
      <c r="I15" s="104"/>
      <c r="J15" s="148"/>
      <c r="K15" s="148"/>
      <c r="L15" s="148"/>
      <c r="M15" s="148"/>
      <c r="N15" s="148"/>
      <c r="O15" s="148"/>
      <c r="P15" s="148"/>
      <c r="Q15" s="148"/>
      <c r="R15" s="148"/>
    </row>
    <row r="16" spans="2:18" ht="21.75" customHeight="1" thickBot="1" x14ac:dyDescent="0.3">
      <c r="C16" s="148"/>
      <c r="D16" s="148"/>
      <c r="E16" s="148"/>
      <c r="F16" s="148"/>
      <c r="I16" s="148"/>
      <c r="J16" s="148"/>
      <c r="K16" s="148"/>
      <c r="L16" s="148"/>
      <c r="M16" s="148"/>
      <c r="N16" s="148"/>
      <c r="O16" s="148"/>
      <c r="P16" s="148"/>
      <c r="Q16" s="148"/>
      <c r="R16" s="148"/>
    </row>
    <row r="17" spans="2:18" ht="30" customHeight="1" thickBot="1" x14ac:dyDescent="0.3">
      <c r="B17" s="186" t="s">
        <v>4</v>
      </c>
      <c r="C17" s="187"/>
      <c r="D17" s="187"/>
      <c r="E17" s="187"/>
      <c r="F17" s="188"/>
      <c r="I17" s="189" t="s">
        <v>10</v>
      </c>
      <c r="J17" s="189"/>
      <c r="K17" s="148"/>
      <c r="L17" s="185" t="s">
        <v>20</v>
      </c>
      <c r="M17" s="185"/>
      <c r="N17" s="148"/>
      <c r="O17" s="91" t="s">
        <v>43</v>
      </c>
      <c r="P17" s="148"/>
      <c r="Q17" s="148"/>
      <c r="R17" s="148"/>
    </row>
    <row r="18" spans="2:18" s="153" customFormat="1" ht="30" customHeight="1" thickBot="1" x14ac:dyDescent="0.3">
      <c r="B18" s="154" t="s">
        <v>5</v>
      </c>
      <c r="C18" s="154" t="s">
        <v>6</v>
      </c>
      <c r="D18" s="154" t="s">
        <v>7</v>
      </c>
      <c r="E18" s="154" t="s">
        <v>69</v>
      </c>
      <c r="F18" s="155" t="s">
        <v>8</v>
      </c>
      <c r="I18" s="156">
        <v>20211</v>
      </c>
      <c r="J18" s="157">
        <v>3577.5</v>
      </c>
      <c r="L18" s="156">
        <v>20211</v>
      </c>
      <c r="M18" s="158">
        <v>26831.25</v>
      </c>
      <c r="O18" s="159">
        <v>1071</v>
      </c>
    </row>
    <row r="19" spans="2:18" ht="30" customHeight="1" x14ac:dyDescent="0.25">
      <c r="B19" s="160">
        <v>1</v>
      </c>
      <c r="C19" s="161"/>
      <c r="D19" s="162"/>
      <c r="E19" s="163"/>
      <c r="F19" s="164"/>
      <c r="I19" s="156">
        <v>20212</v>
      </c>
      <c r="J19" s="157">
        <v>3577.5</v>
      </c>
      <c r="K19" s="148"/>
      <c r="L19" s="156">
        <v>20212</v>
      </c>
      <c r="M19" s="158">
        <v>26831.25</v>
      </c>
      <c r="N19" s="148"/>
      <c r="O19" s="148"/>
      <c r="P19" s="148"/>
      <c r="Q19" s="148"/>
      <c r="R19" s="148"/>
    </row>
    <row r="20" spans="2:18" ht="30" customHeight="1" x14ac:dyDescent="0.25">
      <c r="B20" s="165">
        <v>2</v>
      </c>
      <c r="C20" s="166"/>
      <c r="D20" s="167"/>
      <c r="E20" s="168"/>
      <c r="F20" s="169"/>
      <c r="I20" s="156">
        <v>20221</v>
      </c>
      <c r="J20" s="157">
        <v>5004</v>
      </c>
      <c r="K20" s="148"/>
      <c r="L20" s="156">
        <v>20221</v>
      </c>
      <c r="M20" s="158">
        <v>37530</v>
      </c>
      <c r="N20" s="148"/>
      <c r="O20" s="148"/>
      <c r="P20" s="148"/>
      <c r="Q20" s="148"/>
      <c r="R20" s="148"/>
    </row>
    <row r="21" spans="2:18" ht="30" customHeight="1" x14ac:dyDescent="0.25">
      <c r="B21" s="165">
        <v>3</v>
      </c>
      <c r="C21" s="166"/>
      <c r="D21" s="167"/>
      <c r="E21" s="168"/>
      <c r="F21" s="169"/>
      <c r="I21" s="156">
        <v>20222</v>
      </c>
      <c r="J21" s="170">
        <v>6471</v>
      </c>
      <c r="K21" s="148"/>
      <c r="L21" s="156">
        <v>20222</v>
      </c>
      <c r="M21" s="158">
        <v>48532.5</v>
      </c>
      <c r="N21" s="148"/>
      <c r="O21" s="171" t="s">
        <v>56</v>
      </c>
      <c r="P21" s="148"/>
      <c r="Q21" s="148"/>
      <c r="R21" s="148"/>
    </row>
    <row r="22" spans="2:18" ht="30" customHeight="1" x14ac:dyDescent="0.25">
      <c r="B22" s="165">
        <v>4</v>
      </c>
      <c r="C22" s="166"/>
      <c r="D22" s="167"/>
      <c r="E22" s="168"/>
      <c r="F22" s="169"/>
      <c r="I22" s="156">
        <v>20231</v>
      </c>
      <c r="J22" s="170">
        <v>10008</v>
      </c>
      <c r="K22" s="148"/>
      <c r="L22" s="156">
        <v>20231</v>
      </c>
      <c r="M22" s="158">
        <v>75060</v>
      </c>
      <c r="N22" s="148"/>
      <c r="O22" s="171" t="s">
        <v>70</v>
      </c>
      <c r="P22" s="148"/>
      <c r="Q22" s="148"/>
      <c r="R22" s="148"/>
    </row>
    <row r="23" spans="2:18" ht="30" customHeight="1" x14ac:dyDescent="0.25">
      <c r="B23" s="165">
        <v>5</v>
      </c>
      <c r="C23" s="166"/>
      <c r="D23" s="167"/>
      <c r="E23" s="168"/>
      <c r="F23" s="169"/>
      <c r="I23" s="156">
        <v>20232</v>
      </c>
      <c r="J23" s="170">
        <v>13414.5</v>
      </c>
      <c r="K23" s="148"/>
      <c r="L23" s="156">
        <v>20232</v>
      </c>
      <c r="M23" s="172">
        <v>100608.9</v>
      </c>
      <c r="N23" s="148"/>
      <c r="O23" s="148"/>
      <c r="P23" s="148"/>
      <c r="Q23" s="148"/>
      <c r="R23" s="148"/>
    </row>
    <row r="24" spans="2:18" ht="30" customHeight="1" x14ac:dyDescent="0.25">
      <c r="B24" s="165">
        <v>6</v>
      </c>
      <c r="C24" s="166"/>
      <c r="D24" s="167"/>
      <c r="E24" s="168"/>
      <c r="F24" s="169"/>
      <c r="I24" s="156">
        <v>20241</v>
      </c>
      <c r="J24" s="170">
        <v>20002.5</v>
      </c>
      <c r="K24" s="148"/>
      <c r="L24" s="156">
        <v>20241</v>
      </c>
      <c r="M24" s="172">
        <v>150018.9</v>
      </c>
      <c r="N24" s="148"/>
      <c r="O24" s="148"/>
      <c r="P24" s="148"/>
      <c r="Q24" s="148"/>
      <c r="R24" s="148"/>
    </row>
    <row r="25" spans="2:18" ht="30" customHeight="1" x14ac:dyDescent="0.25">
      <c r="B25" s="165">
        <v>7</v>
      </c>
      <c r="C25" s="166"/>
      <c r="D25" s="167"/>
      <c r="E25" s="168"/>
      <c r="F25" s="169"/>
      <c r="I25" s="156">
        <v>20242</v>
      </c>
      <c r="J25" s="170">
        <v>20002.5</v>
      </c>
      <c r="K25" s="148"/>
      <c r="L25" s="156">
        <v>20242</v>
      </c>
      <c r="M25" s="172">
        <v>150018.9</v>
      </c>
      <c r="N25" s="148"/>
      <c r="O25" s="173"/>
      <c r="P25" s="148"/>
      <c r="Q25" s="148"/>
      <c r="R25" s="148"/>
    </row>
    <row r="26" spans="2:18" ht="30" customHeight="1" x14ac:dyDescent="0.25">
      <c r="B26" s="165">
        <v>8</v>
      </c>
      <c r="C26" s="166"/>
      <c r="D26" s="167"/>
      <c r="E26" s="168"/>
      <c r="F26" s="169"/>
      <c r="I26" s="156">
        <v>20251</v>
      </c>
      <c r="J26" s="170"/>
      <c r="K26" s="148"/>
      <c r="L26" s="156">
        <v>20251</v>
      </c>
      <c r="M26" s="172"/>
      <c r="N26" s="148"/>
      <c r="O26" s="148"/>
      <c r="P26" s="148"/>
      <c r="Q26" s="148"/>
      <c r="R26" s="148"/>
    </row>
    <row r="27" spans="2:18" ht="30" customHeight="1" x14ac:dyDescent="0.25">
      <c r="B27" s="165">
        <v>9</v>
      </c>
      <c r="C27" s="166"/>
      <c r="D27" s="167"/>
      <c r="E27" s="168"/>
      <c r="F27" s="169"/>
      <c r="I27" s="156">
        <v>20252</v>
      </c>
      <c r="J27" s="170"/>
      <c r="K27" s="148"/>
      <c r="L27" s="156">
        <v>20252</v>
      </c>
      <c r="M27" s="172"/>
      <c r="N27" s="148"/>
      <c r="O27" s="148"/>
      <c r="P27" s="148"/>
      <c r="Q27" s="148"/>
      <c r="R27" s="148"/>
    </row>
    <row r="28" spans="2:18" ht="30" customHeight="1" x14ac:dyDescent="0.25">
      <c r="B28" s="165">
        <v>10</v>
      </c>
      <c r="C28" s="166"/>
      <c r="D28" s="167"/>
      <c r="E28" s="168"/>
      <c r="F28" s="169"/>
      <c r="I28" s="148"/>
      <c r="J28" s="148"/>
      <c r="K28" s="148"/>
      <c r="L28" s="148"/>
      <c r="M28" s="148"/>
      <c r="N28" s="148"/>
      <c r="O28" s="148"/>
      <c r="P28" s="148"/>
      <c r="Q28" s="148"/>
      <c r="R28" s="148"/>
    </row>
    <row r="29" spans="2:18" ht="30" customHeight="1" x14ac:dyDescent="0.25">
      <c r="B29" s="165">
        <v>11</v>
      </c>
      <c r="C29" s="166"/>
      <c r="D29" s="167"/>
      <c r="E29" s="168"/>
      <c r="F29" s="169"/>
      <c r="I29" s="200" t="s">
        <v>94</v>
      </c>
      <c r="J29" s="200" t="s">
        <v>95</v>
      </c>
      <c r="K29" s="148"/>
      <c r="L29" s="115" t="s">
        <v>96</v>
      </c>
      <c r="M29" s="174">
        <f>VALUE(CONCATENATE(Yıl,IF(DönBasAy&gt;6,2,1)))</f>
        <v>19001</v>
      </c>
      <c r="N29" s="148"/>
      <c r="O29" s="148"/>
      <c r="P29" s="148"/>
      <c r="Q29" s="148"/>
      <c r="R29" s="148"/>
    </row>
    <row r="30" spans="2:18" ht="30" customHeight="1" x14ac:dyDescent="0.25">
      <c r="B30" s="165">
        <v>12</v>
      </c>
      <c r="C30" s="166"/>
      <c r="D30" s="167"/>
      <c r="E30" s="168"/>
      <c r="F30" s="169"/>
      <c r="I30" s="200"/>
      <c r="J30" s="200"/>
      <c r="K30" s="148"/>
      <c r="L30" s="148"/>
      <c r="M30" s="148"/>
      <c r="N30" s="148"/>
      <c r="O30" s="148"/>
      <c r="P30" s="148"/>
      <c r="Q30" s="148"/>
      <c r="R30" s="148"/>
    </row>
    <row r="31" spans="2:18" ht="30" customHeight="1" x14ac:dyDescent="0.25">
      <c r="B31" s="165">
        <v>13</v>
      </c>
      <c r="C31" s="166"/>
      <c r="D31" s="167"/>
      <c r="E31" s="168"/>
      <c r="F31" s="169"/>
      <c r="I31" s="141">
        <f>MONTH(D7)</f>
        <v>1</v>
      </c>
      <c r="J31" s="141">
        <f>YEAR(D7)</f>
        <v>1900</v>
      </c>
      <c r="K31" s="148"/>
      <c r="L31" s="148"/>
      <c r="M31" s="148"/>
      <c r="N31" s="148"/>
      <c r="O31" s="148"/>
      <c r="P31" s="148"/>
      <c r="Q31" s="148"/>
      <c r="R31" s="148"/>
    </row>
    <row r="32" spans="2:18" ht="30" customHeight="1" x14ac:dyDescent="0.25">
      <c r="B32" s="165">
        <v>14</v>
      </c>
      <c r="C32" s="166"/>
      <c r="D32" s="167"/>
      <c r="E32" s="168"/>
      <c r="F32" s="169"/>
      <c r="I32" s="175">
        <v>1</v>
      </c>
      <c r="J32" s="175" t="s">
        <v>74</v>
      </c>
      <c r="K32" s="148">
        <v>1</v>
      </c>
      <c r="L32" s="148">
        <f t="shared" ref="L32:L43" si="0">VALUE(CONCATENATE(Yıl&amp;K32))</f>
        <v>19001</v>
      </c>
      <c r="M32" s="148"/>
      <c r="N32" s="148"/>
      <c r="O32" s="148"/>
      <c r="P32" s="148"/>
      <c r="Q32" s="148"/>
      <c r="R32" s="148"/>
    </row>
    <row r="33" spans="2:18" ht="30" customHeight="1" x14ac:dyDescent="0.25">
      <c r="B33" s="165">
        <v>15</v>
      </c>
      <c r="C33" s="166"/>
      <c r="D33" s="167"/>
      <c r="E33" s="168"/>
      <c r="F33" s="169"/>
      <c r="I33" s="175">
        <v>2</v>
      </c>
      <c r="J33" s="175" t="s">
        <v>75</v>
      </c>
      <c r="K33" s="148">
        <v>1</v>
      </c>
      <c r="L33" s="148">
        <f t="shared" si="0"/>
        <v>19001</v>
      </c>
      <c r="M33" s="148"/>
      <c r="N33" s="148"/>
      <c r="O33" s="148"/>
      <c r="P33" s="148"/>
      <c r="Q33" s="148"/>
      <c r="R33" s="148"/>
    </row>
    <row r="34" spans="2:18" ht="30" customHeight="1" x14ac:dyDescent="0.25">
      <c r="B34" s="165">
        <v>16</v>
      </c>
      <c r="C34" s="166"/>
      <c r="D34" s="167"/>
      <c r="E34" s="168"/>
      <c r="F34" s="169"/>
      <c r="I34" s="175">
        <v>3</v>
      </c>
      <c r="J34" s="175" t="s">
        <v>76</v>
      </c>
      <c r="K34" s="148">
        <v>1</v>
      </c>
      <c r="L34" s="148">
        <f t="shared" si="0"/>
        <v>19001</v>
      </c>
      <c r="M34" s="148"/>
      <c r="N34" s="148"/>
      <c r="O34" s="148"/>
      <c r="P34" s="148"/>
      <c r="Q34" s="148"/>
      <c r="R34" s="148"/>
    </row>
    <row r="35" spans="2:18" ht="30" customHeight="1" x14ac:dyDescent="0.25">
      <c r="B35" s="165">
        <v>17</v>
      </c>
      <c r="C35" s="166"/>
      <c r="D35" s="167"/>
      <c r="E35" s="168"/>
      <c r="F35" s="169"/>
      <c r="I35" s="175">
        <v>4</v>
      </c>
      <c r="J35" s="175" t="s">
        <v>77</v>
      </c>
      <c r="K35" s="148">
        <v>1</v>
      </c>
      <c r="L35" s="148">
        <f t="shared" si="0"/>
        <v>19001</v>
      </c>
      <c r="M35" s="148"/>
      <c r="N35" s="148"/>
      <c r="O35" s="148"/>
      <c r="P35" s="148"/>
      <c r="Q35" s="148"/>
      <c r="R35" s="148"/>
    </row>
    <row r="36" spans="2:18" ht="30" customHeight="1" x14ac:dyDescent="0.25">
      <c r="B36" s="165">
        <v>18</v>
      </c>
      <c r="C36" s="166"/>
      <c r="D36" s="167"/>
      <c r="E36" s="168"/>
      <c r="F36" s="169"/>
      <c r="I36" s="175">
        <v>5</v>
      </c>
      <c r="J36" s="175" t="s">
        <v>78</v>
      </c>
      <c r="K36" s="148">
        <v>1</v>
      </c>
      <c r="L36" s="148">
        <f t="shared" si="0"/>
        <v>19001</v>
      </c>
      <c r="M36" s="148"/>
      <c r="N36" s="148"/>
      <c r="O36" s="148"/>
      <c r="P36" s="148"/>
      <c r="Q36" s="148"/>
      <c r="R36" s="148"/>
    </row>
    <row r="37" spans="2:18" ht="30" customHeight="1" x14ac:dyDescent="0.25">
      <c r="B37" s="165">
        <v>19</v>
      </c>
      <c r="C37" s="166"/>
      <c r="D37" s="167"/>
      <c r="E37" s="168"/>
      <c r="F37" s="169"/>
      <c r="I37" s="175">
        <v>6</v>
      </c>
      <c r="J37" s="175" t="s">
        <v>79</v>
      </c>
      <c r="K37" s="148">
        <v>1</v>
      </c>
      <c r="L37" s="148">
        <f t="shared" si="0"/>
        <v>19001</v>
      </c>
      <c r="M37" s="148"/>
      <c r="N37" s="148"/>
      <c r="O37" s="148"/>
      <c r="P37" s="148"/>
      <c r="Q37" s="148"/>
      <c r="R37" s="148"/>
    </row>
    <row r="38" spans="2:18" ht="30" customHeight="1" x14ac:dyDescent="0.25">
      <c r="B38" s="165">
        <v>20</v>
      </c>
      <c r="C38" s="166"/>
      <c r="D38" s="167"/>
      <c r="E38" s="168"/>
      <c r="F38" s="169"/>
      <c r="I38" s="175">
        <v>7</v>
      </c>
      <c r="J38" s="175" t="s">
        <v>80</v>
      </c>
      <c r="K38" s="148">
        <v>2</v>
      </c>
      <c r="L38" s="148">
        <f t="shared" si="0"/>
        <v>19002</v>
      </c>
      <c r="M38" s="148"/>
      <c r="N38" s="148"/>
      <c r="O38" s="148"/>
      <c r="P38" s="148"/>
      <c r="Q38" s="148"/>
      <c r="R38" s="148"/>
    </row>
    <row r="39" spans="2:18" ht="30" customHeight="1" x14ac:dyDescent="0.25">
      <c r="B39" s="165">
        <v>21</v>
      </c>
      <c r="C39" s="166"/>
      <c r="D39" s="167"/>
      <c r="E39" s="168"/>
      <c r="F39" s="169"/>
      <c r="I39" s="175">
        <v>8</v>
      </c>
      <c r="J39" s="175" t="s">
        <v>81</v>
      </c>
      <c r="K39" s="148">
        <v>2</v>
      </c>
      <c r="L39" s="148">
        <f t="shared" si="0"/>
        <v>19002</v>
      </c>
      <c r="M39" s="148"/>
      <c r="N39" s="148"/>
      <c r="O39" s="148"/>
      <c r="P39" s="148"/>
      <c r="Q39" s="148"/>
      <c r="R39" s="148"/>
    </row>
    <row r="40" spans="2:18" ht="30" customHeight="1" x14ac:dyDescent="0.25">
      <c r="B40" s="165">
        <v>22</v>
      </c>
      <c r="C40" s="166"/>
      <c r="D40" s="167"/>
      <c r="E40" s="168"/>
      <c r="F40" s="169"/>
      <c r="I40" s="175">
        <v>9</v>
      </c>
      <c r="J40" s="175" t="s">
        <v>82</v>
      </c>
      <c r="K40" s="148">
        <v>2</v>
      </c>
      <c r="L40" s="148">
        <f t="shared" si="0"/>
        <v>19002</v>
      </c>
      <c r="M40" s="148"/>
      <c r="N40" s="148"/>
      <c r="O40" s="148"/>
      <c r="P40" s="148"/>
      <c r="Q40" s="148"/>
      <c r="R40" s="148"/>
    </row>
    <row r="41" spans="2:18" ht="30" customHeight="1" x14ac:dyDescent="0.25">
      <c r="B41" s="165">
        <v>23</v>
      </c>
      <c r="C41" s="166"/>
      <c r="D41" s="167"/>
      <c r="E41" s="168"/>
      <c r="F41" s="169"/>
      <c r="I41" s="175">
        <v>10</v>
      </c>
      <c r="J41" s="175" t="s">
        <v>83</v>
      </c>
      <c r="K41" s="148">
        <v>2</v>
      </c>
      <c r="L41" s="148">
        <f t="shared" si="0"/>
        <v>19002</v>
      </c>
      <c r="M41" s="148"/>
      <c r="N41" s="148"/>
      <c r="O41" s="148"/>
      <c r="P41" s="148"/>
      <c r="Q41" s="148"/>
      <c r="R41" s="148"/>
    </row>
    <row r="42" spans="2:18" ht="30" customHeight="1" x14ac:dyDescent="0.25">
      <c r="B42" s="165">
        <v>24</v>
      </c>
      <c r="C42" s="166"/>
      <c r="D42" s="167"/>
      <c r="E42" s="168"/>
      <c r="F42" s="169"/>
      <c r="I42" s="175">
        <v>11</v>
      </c>
      <c r="J42" s="175" t="s">
        <v>84</v>
      </c>
      <c r="K42" s="148">
        <v>2</v>
      </c>
      <c r="L42" s="148">
        <f t="shared" si="0"/>
        <v>19002</v>
      </c>
      <c r="M42" s="148"/>
      <c r="N42" s="148"/>
      <c r="O42" s="148"/>
      <c r="P42" s="148"/>
      <c r="Q42" s="148"/>
      <c r="R42" s="148"/>
    </row>
    <row r="43" spans="2:18" ht="30" customHeight="1" x14ac:dyDescent="0.25">
      <c r="B43" s="165">
        <v>25</v>
      </c>
      <c r="C43" s="166"/>
      <c r="D43" s="167"/>
      <c r="E43" s="168"/>
      <c r="F43" s="169"/>
      <c r="I43" s="175">
        <v>12</v>
      </c>
      <c r="J43" s="175" t="s">
        <v>85</v>
      </c>
      <c r="K43" s="148">
        <v>2</v>
      </c>
      <c r="L43" s="148">
        <f t="shared" si="0"/>
        <v>19002</v>
      </c>
      <c r="M43" s="148"/>
      <c r="N43" s="148"/>
      <c r="O43" s="148"/>
      <c r="P43" s="148"/>
      <c r="Q43" s="148"/>
      <c r="R43" s="148"/>
    </row>
    <row r="44" spans="2:18" ht="30" customHeight="1" x14ac:dyDescent="0.25">
      <c r="B44" s="165">
        <v>26</v>
      </c>
      <c r="C44" s="166"/>
      <c r="D44" s="167"/>
      <c r="E44" s="168"/>
      <c r="F44" s="169"/>
      <c r="I44" s="175">
        <v>13</v>
      </c>
      <c r="J44" s="175" t="s">
        <v>74</v>
      </c>
      <c r="K44" s="148">
        <v>1</v>
      </c>
      <c r="L44" s="148">
        <f t="shared" ref="L44:L55" si="1">VALUE(CONCATENATE(Yıl+1&amp;K44))</f>
        <v>19011</v>
      </c>
      <c r="M44" s="148"/>
      <c r="N44" s="148"/>
      <c r="O44" s="148"/>
      <c r="P44" s="148"/>
      <c r="Q44" s="148"/>
      <c r="R44" s="148"/>
    </row>
    <row r="45" spans="2:18" ht="30" customHeight="1" x14ac:dyDescent="0.25">
      <c r="B45" s="165">
        <v>27</v>
      </c>
      <c r="C45" s="166"/>
      <c r="D45" s="167"/>
      <c r="E45" s="168"/>
      <c r="F45" s="169"/>
      <c r="I45" s="175">
        <v>14</v>
      </c>
      <c r="J45" s="175" t="s">
        <v>75</v>
      </c>
      <c r="K45" s="148">
        <v>1</v>
      </c>
      <c r="L45" s="148">
        <f t="shared" si="1"/>
        <v>19011</v>
      </c>
      <c r="M45" s="148"/>
      <c r="N45" s="148"/>
      <c r="O45" s="148"/>
      <c r="P45" s="148"/>
      <c r="Q45" s="148"/>
      <c r="R45" s="148"/>
    </row>
    <row r="46" spans="2:18" ht="30" customHeight="1" x14ac:dyDescent="0.25">
      <c r="B46" s="165">
        <v>28</v>
      </c>
      <c r="C46" s="166"/>
      <c r="D46" s="167"/>
      <c r="E46" s="168"/>
      <c r="F46" s="169"/>
      <c r="I46" s="175">
        <v>15</v>
      </c>
      <c r="J46" s="175" t="s">
        <v>76</v>
      </c>
      <c r="K46" s="148">
        <v>1</v>
      </c>
      <c r="L46" s="148">
        <f t="shared" si="1"/>
        <v>19011</v>
      </c>
      <c r="M46" s="148"/>
      <c r="N46" s="148"/>
      <c r="O46" s="148"/>
      <c r="P46" s="148"/>
      <c r="Q46" s="148"/>
      <c r="R46" s="148"/>
    </row>
    <row r="47" spans="2:18" ht="30" customHeight="1" x14ac:dyDescent="0.25">
      <c r="B47" s="165">
        <v>29</v>
      </c>
      <c r="C47" s="166"/>
      <c r="D47" s="167"/>
      <c r="E47" s="168"/>
      <c r="F47" s="169"/>
      <c r="I47" s="175">
        <v>16</v>
      </c>
      <c r="J47" s="175" t="s">
        <v>77</v>
      </c>
      <c r="K47" s="148">
        <v>1</v>
      </c>
      <c r="L47" s="148">
        <f t="shared" si="1"/>
        <v>19011</v>
      </c>
      <c r="M47" s="148"/>
      <c r="N47" s="148"/>
      <c r="O47" s="148"/>
      <c r="P47" s="148"/>
      <c r="Q47" s="148"/>
      <c r="R47" s="148"/>
    </row>
    <row r="48" spans="2:18" ht="30" customHeight="1" x14ac:dyDescent="0.25">
      <c r="B48" s="165">
        <v>30</v>
      </c>
      <c r="C48" s="166"/>
      <c r="D48" s="167"/>
      <c r="E48" s="168"/>
      <c r="F48" s="169"/>
      <c r="I48" s="175">
        <v>17</v>
      </c>
      <c r="J48" s="175" t="s">
        <v>78</v>
      </c>
      <c r="K48" s="148">
        <v>1</v>
      </c>
      <c r="L48" s="148">
        <f t="shared" si="1"/>
        <v>19011</v>
      </c>
      <c r="M48" s="148"/>
      <c r="N48" s="148"/>
      <c r="O48" s="148"/>
      <c r="P48" s="148"/>
      <c r="Q48" s="148"/>
      <c r="R48" s="148"/>
    </row>
    <row r="49" spans="2:18" ht="30" customHeight="1" x14ac:dyDescent="0.25">
      <c r="B49" s="165">
        <v>31</v>
      </c>
      <c r="C49" s="166"/>
      <c r="D49" s="167"/>
      <c r="E49" s="168"/>
      <c r="F49" s="169"/>
      <c r="I49" s="175">
        <v>18</v>
      </c>
      <c r="J49" s="175" t="s">
        <v>79</v>
      </c>
      <c r="K49" s="148">
        <v>1</v>
      </c>
      <c r="L49" s="148">
        <f t="shared" si="1"/>
        <v>19011</v>
      </c>
      <c r="M49" s="148"/>
      <c r="N49" s="148"/>
      <c r="O49" s="148"/>
      <c r="P49" s="148"/>
      <c r="Q49" s="148"/>
      <c r="R49" s="148"/>
    </row>
    <row r="50" spans="2:18" ht="30" customHeight="1" x14ac:dyDescent="0.25">
      <c r="B50" s="165">
        <v>32</v>
      </c>
      <c r="C50" s="166"/>
      <c r="D50" s="167"/>
      <c r="E50" s="168"/>
      <c r="F50" s="169"/>
      <c r="I50" s="175">
        <v>19</v>
      </c>
      <c r="J50" s="175" t="s">
        <v>80</v>
      </c>
      <c r="K50" s="148">
        <v>2</v>
      </c>
      <c r="L50" s="148">
        <f t="shared" si="1"/>
        <v>19012</v>
      </c>
      <c r="M50" s="148"/>
      <c r="N50" s="148"/>
      <c r="O50" s="148"/>
      <c r="P50" s="148"/>
      <c r="Q50" s="148"/>
      <c r="R50" s="148"/>
    </row>
    <row r="51" spans="2:18" ht="30" customHeight="1" x14ac:dyDescent="0.25">
      <c r="B51" s="165">
        <v>33</v>
      </c>
      <c r="C51" s="166"/>
      <c r="D51" s="167"/>
      <c r="E51" s="168"/>
      <c r="F51" s="169"/>
      <c r="I51" s="175">
        <v>20</v>
      </c>
      <c r="J51" s="175" t="s">
        <v>81</v>
      </c>
      <c r="K51" s="148">
        <v>2</v>
      </c>
      <c r="L51" s="148">
        <f t="shared" si="1"/>
        <v>19012</v>
      </c>
      <c r="M51" s="148"/>
      <c r="N51" s="148"/>
      <c r="O51" s="148"/>
      <c r="P51" s="148"/>
      <c r="Q51" s="148"/>
      <c r="R51" s="148"/>
    </row>
    <row r="52" spans="2:18" ht="30" customHeight="1" x14ac:dyDescent="0.25">
      <c r="B52" s="165">
        <v>34</v>
      </c>
      <c r="C52" s="166"/>
      <c r="D52" s="167"/>
      <c r="E52" s="168"/>
      <c r="F52" s="169"/>
      <c r="I52" s="175">
        <v>21</v>
      </c>
      <c r="J52" s="175" t="s">
        <v>82</v>
      </c>
      <c r="K52" s="148">
        <v>2</v>
      </c>
      <c r="L52" s="148">
        <f t="shared" si="1"/>
        <v>19012</v>
      </c>
      <c r="M52" s="148"/>
      <c r="N52" s="148"/>
      <c r="O52" s="148"/>
      <c r="P52" s="148"/>
      <c r="Q52" s="148"/>
      <c r="R52" s="148"/>
    </row>
    <row r="53" spans="2:18" ht="30" customHeight="1" x14ac:dyDescent="0.25">
      <c r="B53" s="165">
        <v>35</v>
      </c>
      <c r="C53" s="166"/>
      <c r="D53" s="167"/>
      <c r="E53" s="168"/>
      <c r="F53" s="169"/>
      <c r="I53" s="175">
        <v>22</v>
      </c>
      <c r="J53" s="175" t="s">
        <v>83</v>
      </c>
      <c r="K53" s="148">
        <v>2</v>
      </c>
      <c r="L53" s="148">
        <f t="shared" si="1"/>
        <v>19012</v>
      </c>
      <c r="M53" s="148"/>
      <c r="N53" s="148"/>
      <c r="O53" s="148"/>
      <c r="P53" s="148"/>
      <c r="Q53" s="148"/>
      <c r="R53" s="148"/>
    </row>
    <row r="54" spans="2:18" ht="30" customHeight="1" x14ac:dyDescent="0.25">
      <c r="B54" s="165">
        <v>36</v>
      </c>
      <c r="C54" s="166"/>
      <c r="D54" s="167"/>
      <c r="E54" s="168"/>
      <c r="F54" s="169"/>
      <c r="I54" s="175">
        <v>23</v>
      </c>
      <c r="J54" s="175" t="s">
        <v>84</v>
      </c>
      <c r="K54" s="148">
        <v>2</v>
      </c>
      <c r="L54" s="148">
        <f t="shared" si="1"/>
        <v>19012</v>
      </c>
      <c r="M54" s="148"/>
      <c r="N54" s="148"/>
      <c r="O54" s="148"/>
      <c r="P54" s="148"/>
      <c r="Q54" s="148"/>
      <c r="R54" s="148"/>
    </row>
    <row r="55" spans="2:18" ht="30" customHeight="1" x14ac:dyDescent="0.25">
      <c r="B55" s="165">
        <v>37</v>
      </c>
      <c r="C55" s="166"/>
      <c r="D55" s="167"/>
      <c r="E55" s="168"/>
      <c r="F55" s="169"/>
      <c r="I55" s="175">
        <v>24</v>
      </c>
      <c r="J55" s="175" t="s">
        <v>85</v>
      </c>
      <c r="K55" s="148">
        <v>2</v>
      </c>
      <c r="L55" s="148">
        <f t="shared" si="1"/>
        <v>19012</v>
      </c>
      <c r="M55" s="148"/>
      <c r="N55" s="148"/>
      <c r="O55" s="148"/>
      <c r="P55" s="148"/>
      <c r="Q55" s="148"/>
      <c r="R55" s="148"/>
    </row>
    <row r="56" spans="2:18" ht="30" customHeight="1" x14ac:dyDescent="0.25">
      <c r="B56" s="165">
        <v>38</v>
      </c>
      <c r="C56" s="166"/>
      <c r="D56" s="167"/>
      <c r="E56" s="168"/>
      <c r="F56" s="169"/>
      <c r="I56" s="175"/>
      <c r="J56" s="175"/>
      <c r="K56" s="148"/>
      <c r="L56" s="148"/>
      <c r="M56" s="148"/>
      <c r="N56" s="148"/>
      <c r="O56" s="148"/>
      <c r="P56" s="148"/>
      <c r="Q56" s="148"/>
      <c r="R56" s="148"/>
    </row>
    <row r="57" spans="2:18" ht="30" customHeight="1" x14ac:dyDescent="0.25">
      <c r="B57" s="165">
        <v>39</v>
      </c>
      <c r="C57" s="166"/>
      <c r="D57" s="167"/>
      <c r="E57" s="168"/>
      <c r="F57" s="169"/>
      <c r="I57" s="175"/>
      <c r="J57" s="175"/>
      <c r="K57" s="148"/>
      <c r="L57" s="148"/>
      <c r="M57" s="148"/>
      <c r="N57" s="148"/>
      <c r="O57" s="148"/>
      <c r="P57" s="148"/>
      <c r="Q57" s="148"/>
      <c r="R57" s="148"/>
    </row>
    <row r="58" spans="2:18" ht="30" customHeight="1" thickBot="1" x14ac:dyDescent="0.3">
      <c r="B58" s="176">
        <v>40</v>
      </c>
      <c r="C58" s="177"/>
      <c r="D58" s="178"/>
      <c r="E58" s="179"/>
      <c r="F58" s="180"/>
      <c r="I58" s="175"/>
      <c r="J58" s="175"/>
      <c r="K58" s="148"/>
      <c r="L58" s="148"/>
      <c r="M58" s="148"/>
      <c r="N58" s="148"/>
      <c r="O58" s="148"/>
      <c r="P58" s="148"/>
      <c r="Q58" s="148"/>
      <c r="R58" s="148"/>
    </row>
    <row r="59" spans="2:18" ht="19.899999999999999" customHeight="1" x14ac:dyDescent="0.25">
      <c r="I59" s="148"/>
      <c r="J59" s="148"/>
      <c r="K59" s="148"/>
      <c r="L59" s="148"/>
      <c r="M59" s="148"/>
      <c r="N59" s="148"/>
      <c r="O59" s="148"/>
      <c r="P59" s="148"/>
      <c r="Q59" s="148"/>
      <c r="R59" s="148"/>
    </row>
    <row r="60" spans="2:18" ht="19.899999999999999" customHeight="1" x14ac:dyDescent="0.25">
      <c r="I60" s="148"/>
      <c r="J60" s="148"/>
      <c r="K60" s="148"/>
      <c r="L60" s="148"/>
      <c r="M60" s="148"/>
      <c r="N60" s="148"/>
      <c r="O60" s="148"/>
      <c r="P60" s="148"/>
      <c r="Q60" s="148"/>
      <c r="R60" s="148"/>
    </row>
    <row r="61" spans="2:18" ht="19.899999999999999" customHeight="1" x14ac:dyDescent="0.25">
      <c r="I61" s="148" t="s">
        <v>98</v>
      </c>
      <c r="J61" s="148"/>
      <c r="K61" s="148"/>
      <c r="L61" s="148"/>
      <c r="M61" s="148"/>
      <c r="N61" s="148"/>
      <c r="O61" s="148"/>
      <c r="P61" s="148"/>
      <c r="Q61" s="148"/>
      <c r="R61" s="148"/>
    </row>
    <row r="62" spans="2:18" ht="19.899999999999999" customHeight="1" x14ac:dyDescent="0.25">
      <c r="I62" s="148" t="s">
        <v>99</v>
      </c>
      <c r="J62" s="148"/>
      <c r="K62" s="148"/>
      <c r="L62" s="148"/>
      <c r="M62" s="148"/>
      <c r="N62" s="148"/>
      <c r="O62" s="148"/>
      <c r="P62" s="148"/>
      <c r="Q62" s="148"/>
      <c r="R62" s="148"/>
    </row>
    <row r="63" spans="2:18" ht="19.899999999999999" customHeight="1" x14ac:dyDescent="0.25">
      <c r="I63" s="148" t="s">
        <v>100</v>
      </c>
      <c r="J63" s="148"/>
      <c r="K63" s="148"/>
      <c r="L63" s="148"/>
      <c r="M63" s="148"/>
      <c r="N63" s="148"/>
      <c r="O63" s="148"/>
      <c r="P63" s="148"/>
      <c r="Q63" s="148"/>
      <c r="R63" s="148"/>
    </row>
    <row r="64" spans="2:18" ht="19.899999999999999" customHeight="1" x14ac:dyDescent="0.25">
      <c r="I64" s="148" t="s">
        <v>101</v>
      </c>
      <c r="J64" s="148"/>
      <c r="K64" s="148"/>
      <c r="L64" s="148"/>
      <c r="M64" s="148"/>
      <c r="N64" s="148"/>
      <c r="O64" s="148"/>
      <c r="P64" s="148"/>
      <c r="Q64" s="148"/>
      <c r="R64" s="148"/>
    </row>
    <row r="65" spans="9:18" ht="19.899999999999999" customHeight="1" x14ac:dyDescent="0.25">
      <c r="I65" s="148" t="s">
        <v>102</v>
      </c>
      <c r="J65" s="148"/>
      <c r="K65" s="148"/>
      <c r="L65" s="148"/>
      <c r="M65" s="148"/>
      <c r="N65" s="148"/>
      <c r="O65" s="148"/>
      <c r="P65" s="148"/>
      <c r="Q65" s="148"/>
      <c r="R65" s="148"/>
    </row>
    <row r="66" spans="9:18" ht="19.899999999999999" customHeight="1" x14ac:dyDescent="0.25">
      <c r="I66" s="148" t="s">
        <v>103</v>
      </c>
      <c r="J66" s="148"/>
      <c r="K66" s="148"/>
      <c r="L66" s="148"/>
      <c r="M66" s="148"/>
      <c r="N66" s="148"/>
      <c r="O66" s="148"/>
      <c r="P66" s="148"/>
      <c r="Q66" s="148"/>
      <c r="R66" s="148"/>
    </row>
    <row r="67" spans="9:18" ht="19.899999999999999" customHeight="1" x14ac:dyDescent="0.25">
      <c r="I67" s="148" t="s">
        <v>104</v>
      </c>
      <c r="J67" s="148"/>
      <c r="K67" s="148"/>
      <c r="L67" s="148"/>
      <c r="M67" s="148"/>
      <c r="N67" s="148"/>
      <c r="O67" s="148"/>
      <c r="P67" s="148"/>
      <c r="Q67" s="148"/>
      <c r="R67" s="148"/>
    </row>
    <row r="68" spans="9:18" ht="19.899999999999999" customHeight="1" x14ac:dyDescent="0.25">
      <c r="I68" s="148" t="s">
        <v>105</v>
      </c>
      <c r="J68" s="148"/>
      <c r="K68" s="148"/>
      <c r="L68" s="148"/>
      <c r="M68" s="148"/>
      <c r="N68" s="148"/>
      <c r="O68" s="148"/>
      <c r="P68" s="148"/>
      <c r="Q68" s="148"/>
      <c r="R68" s="148"/>
    </row>
    <row r="69" spans="9:18" ht="19.899999999999999" customHeight="1" x14ac:dyDescent="0.25">
      <c r="I69" s="148"/>
      <c r="J69" s="148"/>
      <c r="K69" s="148"/>
      <c r="L69" s="148"/>
      <c r="M69" s="148"/>
      <c r="N69" s="148"/>
      <c r="O69" s="148"/>
      <c r="P69" s="148"/>
      <c r="Q69" s="148"/>
      <c r="R69" s="148"/>
    </row>
    <row r="70" spans="9:18" ht="19.899999999999999" customHeight="1" x14ac:dyDescent="0.25">
      <c r="I70" s="148"/>
      <c r="J70" s="148"/>
      <c r="K70" s="148"/>
      <c r="L70" s="148"/>
      <c r="M70" s="148"/>
      <c r="N70" s="148"/>
      <c r="O70" s="148"/>
      <c r="P70" s="148"/>
      <c r="Q70" s="148"/>
      <c r="R70" s="148"/>
    </row>
    <row r="71" spans="9:18" ht="19.899999999999999" customHeight="1" x14ac:dyDescent="0.25">
      <c r="I71" s="148"/>
      <c r="J71" s="148"/>
      <c r="K71" s="148"/>
      <c r="L71" s="148"/>
      <c r="M71" s="148"/>
      <c r="N71" s="148"/>
      <c r="O71" s="148"/>
      <c r="P71" s="148"/>
      <c r="Q71" s="148"/>
      <c r="R71" s="148"/>
    </row>
    <row r="72" spans="9:18" ht="19.899999999999999" customHeight="1" x14ac:dyDescent="0.25">
      <c r="I72" s="148"/>
      <c r="J72" s="148"/>
      <c r="K72" s="148"/>
      <c r="L72" s="148"/>
      <c r="M72" s="148"/>
      <c r="N72" s="148"/>
      <c r="O72" s="148"/>
      <c r="P72" s="148"/>
      <c r="Q72" s="148"/>
      <c r="R72" s="148"/>
    </row>
    <row r="73" spans="9:18" ht="19.899999999999999" customHeight="1" x14ac:dyDescent="0.25">
      <c r="I73" s="148"/>
      <c r="J73" s="148"/>
      <c r="K73" s="148"/>
      <c r="L73" s="148"/>
      <c r="M73" s="148"/>
      <c r="N73" s="148"/>
      <c r="O73" s="148"/>
      <c r="P73" s="148"/>
      <c r="Q73" s="148"/>
      <c r="R73" s="148"/>
    </row>
    <row r="74" spans="9:18" ht="19.899999999999999" customHeight="1" x14ac:dyDescent="0.25">
      <c r="I74" s="148"/>
      <c r="J74" s="148"/>
      <c r="K74" s="148"/>
      <c r="L74" s="148"/>
      <c r="M74" s="148"/>
      <c r="N74" s="148"/>
      <c r="O74" s="148"/>
      <c r="P74" s="148"/>
      <c r="Q74" s="148"/>
      <c r="R74" s="148"/>
    </row>
    <row r="75" spans="9:18" ht="19.899999999999999" customHeight="1" x14ac:dyDescent="0.25">
      <c r="I75" s="148"/>
      <c r="J75" s="148"/>
      <c r="K75" s="148"/>
      <c r="L75" s="148"/>
      <c r="M75" s="148"/>
      <c r="N75" s="148"/>
      <c r="O75" s="148"/>
      <c r="P75" s="148"/>
      <c r="Q75" s="148"/>
      <c r="R75" s="148"/>
    </row>
    <row r="76" spans="9:18" ht="19.899999999999999" customHeight="1" x14ac:dyDescent="0.25">
      <c r="I76" s="148"/>
      <c r="J76" s="148"/>
      <c r="K76" s="148"/>
      <c r="L76" s="148"/>
      <c r="M76" s="148"/>
      <c r="N76" s="148"/>
      <c r="O76" s="148"/>
      <c r="P76" s="148"/>
      <c r="Q76" s="148"/>
      <c r="R76" s="148"/>
    </row>
    <row r="77" spans="9:18" ht="19.899999999999999" customHeight="1" x14ac:dyDescent="0.25">
      <c r="I77" s="148"/>
      <c r="J77" s="148"/>
      <c r="K77" s="148"/>
      <c r="L77" s="148"/>
      <c r="M77" s="148"/>
      <c r="N77" s="148"/>
      <c r="O77" s="148"/>
      <c r="P77" s="148"/>
      <c r="Q77" s="148"/>
      <c r="R77" s="148"/>
    </row>
    <row r="78" spans="9:18" ht="19.899999999999999" customHeight="1" x14ac:dyDescent="0.25">
      <c r="I78" s="148"/>
      <c r="J78" s="148"/>
      <c r="K78" s="148"/>
      <c r="L78" s="148"/>
      <c r="M78" s="148"/>
      <c r="N78" s="148"/>
      <c r="O78" s="148"/>
      <c r="P78" s="148"/>
      <c r="Q78" s="148"/>
      <c r="R78" s="148"/>
    </row>
    <row r="79" spans="9:18" ht="19.899999999999999" customHeight="1" x14ac:dyDescent="0.25">
      <c r="I79" s="148"/>
      <c r="J79" s="148"/>
      <c r="K79" s="148"/>
      <c r="L79" s="148"/>
      <c r="M79" s="148"/>
      <c r="N79" s="148"/>
      <c r="O79" s="148"/>
      <c r="P79" s="148"/>
      <c r="Q79" s="148"/>
      <c r="R79" s="148"/>
    </row>
    <row r="80" spans="9:18" ht="19.899999999999999" customHeight="1" x14ac:dyDescent="0.25">
      <c r="I80" s="148"/>
      <c r="J80" s="148"/>
      <c r="K80" s="148"/>
      <c r="L80" s="148"/>
      <c r="M80" s="148"/>
      <c r="N80" s="148"/>
      <c r="O80" s="148"/>
      <c r="P80" s="148"/>
      <c r="Q80" s="148"/>
      <c r="R80" s="148"/>
    </row>
    <row r="81" spans="9:18" ht="19.899999999999999" customHeight="1" x14ac:dyDescent="0.25">
      <c r="I81" s="148"/>
      <c r="J81" s="148"/>
      <c r="K81" s="148"/>
      <c r="L81" s="148"/>
      <c r="M81" s="148"/>
      <c r="N81" s="148"/>
      <c r="O81" s="148"/>
      <c r="P81" s="148"/>
      <c r="Q81" s="148"/>
      <c r="R81" s="148"/>
    </row>
    <row r="82" spans="9:18" ht="19.899999999999999" customHeight="1" x14ac:dyDescent="0.25">
      <c r="I82" s="148"/>
      <c r="J82" s="148"/>
      <c r="K82" s="148"/>
      <c r="L82" s="148"/>
      <c r="M82" s="148"/>
      <c r="N82" s="148"/>
      <c r="O82" s="148"/>
      <c r="P82" s="148"/>
      <c r="Q82" s="148"/>
      <c r="R82" s="148"/>
    </row>
    <row r="83" spans="9:18" ht="19.899999999999999" customHeight="1" x14ac:dyDescent="0.25">
      <c r="I83" s="148"/>
      <c r="J83" s="148"/>
      <c r="K83" s="148"/>
      <c r="L83" s="148"/>
      <c r="M83" s="148"/>
      <c r="N83" s="148"/>
      <c r="O83" s="148"/>
      <c r="P83" s="148"/>
      <c r="Q83" s="148"/>
      <c r="R83" s="148"/>
    </row>
    <row r="84" spans="9:18" ht="19.899999999999999" customHeight="1" x14ac:dyDescent="0.25">
      <c r="I84" s="148"/>
      <c r="J84" s="148"/>
      <c r="K84" s="148"/>
      <c r="L84" s="148"/>
      <c r="M84" s="148"/>
      <c r="N84" s="148"/>
      <c r="O84" s="148"/>
      <c r="P84" s="148"/>
      <c r="Q84" s="148"/>
      <c r="R84" s="148"/>
    </row>
    <row r="85" spans="9:18" ht="19.899999999999999" customHeight="1" x14ac:dyDescent="0.25">
      <c r="I85" s="148"/>
      <c r="J85" s="148"/>
      <c r="K85" s="148"/>
      <c r="L85" s="148"/>
      <c r="M85" s="148"/>
      <c r="N85" s="148"/>
      <c r="O85" s="148"/>
      <c r="P85" s="148"/>
      <c r="Q85" s="148"/>
      <c r="R85" s="148"/>
    </row>
    <row r="86" spans="9:18" ht="19.899999999999999" customHeight="1" x14ac:dyDescent="0.25">
      <c r="I86" s="148"/>
      <c r="J86" s="148"/>
      <c r="K86" s="148"/>
      <c r="L86" s="148"/>
      <c r="M86" s="148"/>
      <c r="N86" s="148"/>
      <c r="O86" s="148"/>
      <c r="P86" s="148"/>
      <c r="Q86" s="148"/>
      <c r="R86" s="148"/>
    </row>
    <row r="87" spans="9:18" ht="19.899999999999999" customHeight="1" x14ac:dyDescent="0.25">
      <c r="I87" s="148"/>
      <c r="J87" s="148"/>
      <c r="K87" s="148"/>
      <c r="L87" s="148"/>
      <c r="M87" s="148"/>
      <c r="N87" s="148"/>
      <c r="O87" s="148"/>
      <c r="P87" s="148"/>
      <c r="Q87" s="148"/>
      <c r="R87" s="148"/>
    </row>
    <row r="88" spans="9:18" ht="19.899999999999999" customHeight="1" x14ac:dyDescent="0.25">
      <c r="I88" s="148"/>
      <c r="J88" s="148"/>
      <c r="K88" s="148"/>
      <c r="L88" s="148"/>
      <c r="M88" s="148"/>
      <c r="N88" s="148"/>
      <c r="O88" s="148"/>
      <c r="P88" s="148"/>
      <c r="Q88" s="148"/>
      <c r="R88" s="148"/>
    </row>
    <row r="89" spans="9:18" ht="19.899999999999999" customHeight="1" x14ac:dyDescent="0.25">
      <c r="I89" s="148"/>
      <c r="J89" s="148"/>
      <c r="K89" s="148"/>
      <c r="L89" s="148"/>
      <c r="M89" s="148"/>
      <c r="N89" s="148"/>
      <c r="O89" s="148"/>
      <c r="P89" s="148"/>
      <c r="Q89" s="148"/>
      <c r="R89" s="148"/>
    </row>
    <row r="90" spans="9:18" ht="19.899999999999999" customHeight="1" x14ac:dyDescent="0.25">
      <c r="I90" s="148"/>
      <c r="J90" s="148"/>
      <c r="K90" s="148"/>
      <c r="L90" s="148"/>
      <c r="M90" s="148"/>
      <c r="N90" s="148"/>
      <c r="O90" s="148"/>
      <c r="P90" s="148"/>
      <c r="Q90" s="148"/>
      <c r="R90" s="148"/>
    </row>
    <row r="91" spans="9:18" ht="19.899999999999999" customHeight="1" x14ac:dyDescent="0.25">
      <c r="I91" s="148"/>
      <c r="J91" s="148"/>
      <c r="K91" s="148"/>
      <c r="L91" s="148"/>
      <c r="M91" s="148"/>
      <c r="N91" s="148"/>
      <c r="O91" s="148"/>
      <c r="P91" s="148"/>
      <c r="Q91" s="148"/>
      <c r="R91" s="148"/>
    </row>
    <row r="92" spans="9:18" ht="19.899999999999999" customHeight="1" x14ac:dyDescent="0.25">
      <c r="I92" s="148"/>
      <c r="J92" s="148"/>
      <c r="K92" s="148"/>
      <c r="L92" s="148"/>
      <c r="M92" s="148"/>
      <c r="N92" s="148"/>
      <c r="O92" s="148"/>
      <c r="P92" s="148"/>
      <c r="Q92" s="148"/>
      <c r="R92" s="148"/>
    </row>
    <row r="93" spans="9:18" ht="19.899999999999999" customHeight="1" x14ac:dyDescent="0.25">
      <c r="I93" s="148"/>
      <c r="J93" s="148"/>
      <c r="K93" s="148"/>
      <c r="L93" s="148"/>
      <c r="M93" s="148"/>
      <c r="N93" s="148"/>
      <c r="O93" s="148"/>
      <c r="P93" s="148"/>
      <c r="Q93" s="148"/>
      <c r="R93" s="148"/>
    </row>
    <row r="94" spans="9:18" ht="19.899999999999999" customHeight="1" x14ac:dyDescent="0.25">
      <c r="I94" s="148"/>
      <c r="J94" s="148"/>
      <c r="K94" s="148"/>
      <c r="L94" s="148"/>
      <c r="M94" s="148"/>
      <c r="N94" s="148"/>
      <c r="O94" s="148"/>
      <c r="P94" s="148"/>
      <c r="Q94" s="148"/>
      <c r="R94" s="148"/>
    </row>
    <row r="95" spans="9:18" ht="19.899999999999999" customHeight="1" x14ac:dyDescent="0.25">
      <c r="I95" s="148"/>
      <c r="J95" s="148"/>
      <c r="K95" s="148"/>
      <c r="L95" s="148"/>
      <c r="M95" s="148"/>
      <c r="N95" s="148"/>
      <c r="O95" s="148"/>
      <c r="P95" s="148"/>
      <c r="Q95" s="148"/>
      <c r="R95" s="148"/>
    </row>
    <row r="96" spans="9:18" ht="19.899999999999999" customHeight="1" x14ac:dyDescent="0.25">
      <c r="I96" s="148"/>
      <c r="J96" s="148"/>
      <c r="K96" s="148"/>
      <c r="L96" s="148"/>
      <c r="M96" s="148"/>
      <c r="N96" s="148"/>
      <c r="O96" s="148"/>
      <c r="P96" s="148"/>
      <c r="Q96" s="148"/>
      <c r="R96" s="148"/>
    </row>
    <row r="97" spans="9:18" ht="19.899999999999999" customHeight="1" x14ac:dyDescent="0.25">
      <c r="I97" s="148"/>
      <c r="J97" s="148"/>
      <c r="K97" s="148"/>
      <c r="L97" s="148"/>
      <c r="M97" s="148"/>
      <c r="N97" s="148"/>
      <c r="O97" s="148"/>
      <c r="P97" s="148"/>
      <c r="Q97" s="148"/>
      <c r="R97" s="148"/>
    </row>
    <row r="98" spans="9:18" ht="19.899999999999999" customHeight="1" x14ac:dyDescent="0.25">
      <c r="I98" s="148"/>
      <c r="J98" s="148"/>
      <c r="K98" s="148"/>
      <c r="L98" s="148"/>
      <c r="M98" s="148"/>
      <c r="N98" s="148"/>
      <c r="O98" s="148"/>
      <c r="P98" s="148"/>
      <c r="Q98" s="148"/>
      <c r="R98" s="148"/>
    </row>
    <row r="99" spans="9:18" ht="19.899999999999999" customHeight="1" x14ac:dyDescent="0.25">
      <c r="I99" s="148"/>
      <c r="J99" s="148"/>
      <c r="K99" s="148"/>
      <c r="L99" s="148"/>
      <c r="M99" s="148"/>
      <c r="N99" s="148"/>
      <c r="O99" s="148"/>
      <c r="P99" s="148"/>
      <c r="Q99" s="148"/>
      <c r="R99" s="148"/>
    </row>
    <row r="100" spans="9:18" ht="19.899999999999999" customHeight="1" x14ac:dyDescent="0.25">
      <c r="I100" s="148"/>
      <c r="J100" s="148"/>
      <c r="K100" s="148"/>
      <c r="L100" s="148"/>
      <c r="M100" s="148"/>
      <c r="N100" s="148"/>
      <c r="O100" s="148"/>
      <c r="P100" s="148"/>
      <c r="Q100" s="148"/>
      <c r="R100" s="148"/>
    </row>
    <row r="101" spans="9:18" ht="19.899999999999999" customHeight="1" x14ac:dyDescent="0.25">
      <c r="I101" s="148"/>
      <c r="J101" s="148"/>
      <c r="K101" s="148"/>
      <c r="L101" s="148"/>
      <c r="M101" s="148"/>
      <c r="N101" s="148"/>
      <c r="O101" s="148"/>
      <c r="P101" s="148"/>
      <c r="Q101" s="148"/>
      <c r="R101" s="148"/>
    </row>
    <row r="102" spans="9:18" ht="19.899999999999999" customHeight="1" x14ac:dyDescent="0.25">
      <c r="I102" s="148"/>
      <c r="J102" s="148"/>
      <c r="K102" s="148"/>
      <c r="L102" s="148"/>
      <c r="M102" s="148"/>
      <c r="N102" s="148"/>
      <c r="O102" s="148"/>
      <c r="P102" s="148"/>
      <c r="Q102" s="148"/>
      <c r="R102" s="148"/>
    </row>
    <row r="103" spans="9:18" ht="19.899999999999999" customHeight="1" x14ac:dyDescent="0.25">
      <c r="I103" s="148"/>
      <c r="J103" s="148"/>
      <c r="K103" s="148"/>
      <c r="L103" s="148"/>
      <c r="M103" s="148"/>
      <c r="N103" s="148"/>
      <c r="O103" s="148"/>
      <c r="P103" s="148"/>
      <c r="Q103" s="148"/>
      <c r="R103" s="148"/>
    </row>
    <row r="104" spans="9:18" ht="19.899999999999999" customHeight="1" x14ac:dyDescent="0.25">
      <c r="I104" s="148"/>
      <c r="J104" s="148"/>
      <c r="K104" s="148"/>
      <c r="L104" s="148"/>
      <c r="M104" s="148"/>
      <c r="N104" s="148"/>
      <c r="O104" s="148"/>
      <c r="P104" s="148"/>
      <c r="Q104" s="148"/>
      <c r="R104" s="148"/>
    </row>
    <row r="105" spans="9:18" ht="19.899999999999999" customHeight="1" x14ac:dyDescent="0.25">
      <c r="I105" s="148"/>
      <c r="J105" s="148"/>
      <c r="K105" s="148"/>
      <c r="L105" s="148"/>
      <c r="M105" s="148"/>
      <c r="N105" s="148"/>
      <c r="O105" s="148"/>
      <c r="P105" s="148"/>
      <c r="Q105" s="148"/>
      <c r="R105" s="148"/>
    </row>
    <row r="106" spans="9:18" ht="19.899999999999999" customHeight="1" x14ac:dyDescent="0.25">
      <c r="I106" s="148"/>
      <c r="J106" s="148"/>
      <c r="K106" s="148"/>
      <c r="L106" s="148"/>
      <c r="M106" s="148"/>
      <c r="N106" s="148"/>
      <c r="O106" s="148"/>
      <c r="P106" s="148"/>
      <c r="Q106" s="148"/>
      <c r="R106" s="148"/>
    </row>
    <row r="107" spans="9:18" ht="19.899999999999999" customHeight="1" x14ac:dyDescent="0.25">
      <c r="I107" s="148"/>
      <c r="J107" s="148"/>
      <c r="K107" s="148"/>
      <c r="L107" s="148"/>
      <c r="M107" s="148"/>
      <c r="N107" s="148"/>
      <c r="O107" s="148"/>
      <c r="P107" s="148"/>
      <c r="Q107" s="148"/>
      <c r="R107" s="148"/>
    </row>
    <row r="108" spans="9:18" ht="19.899999999999999" customHeight="1" x14ac:dyDescent="0.25">
      <c r="I108" s="148"/>
      <c r="J108" s="148"/>
      <c r="K108" s="148"/>
      <c r="L108" s="148"/>
      <c r="M108" s="148"/>
      <c r="N108" s="148"/>
      <c r="O108" s="148"/>
      <c r="P108" s="148"/>
      <c r="Q108" s="148"/>
      <c r="R108" s="148"/>
    </row>
    <row r="109" spans="9:18" ht="19.899999999999999" customHeight="1" x14ac:dyDescent="0.25">
      <c r="I109" s="148"/>
      <c r="J109" s="148"/>
      <c r="K109" s="148"/>
      <c r="L109" s="148"/>
      <c r="M109" s="148"/>
      <c r="N109" s="148"/>
      <c r="O109" s="148"/>
      <c r="P109" s="148"/>
      <c r="Q109" s="148"/>
      <c r="R109" s="148"/>
    </row>
    <row r="110" spans="9:18" ht="19.899999999999999" customHeight="1" x14ac:dyDescent="0.25">
      <c r="I110" s="148"/>
      <c r="J110" s="148"/>
      <c r="K110" s="148"/>
      <c r="L110" s="148"/>
      <c r="M110" s="148"/>
      <c r="N110" s="148"/>
      <c r="O110" s="148"/>
      <c r="P110" s="148"/>
      <c r="Q110" s="148"/>
      <c r="R110" s="148"/>
    </row>
    <row r="111" spans="9:18" ht="19.899999999999999" customHeight="1" x14ac:dyDescent="0.25">
      <c r="I111" s="148"/>
      <c r="J111" s="148"/>
      <c r="K111" s="148"/>
      <c r="L111" s="148"/>
      <c r="M111" s="148"/>
      <c r="N111" s="148"/>
      <c r="O111" s="148"/>
      <c r="P111" s="148"/>
      <c r="Q111" s="148"/>
      <c r="R111" s="148"/>
    </row>
    <row r="112" spans="9:18" ht="19.899999999999999" customHeight="1" x14ac:dyDescent="0.25">
      <c r="I112" s="148"/>
      <c r="J112" s="148"/>
      <c r="K112" s="148"/>
      <c r="L112" s="148"/>
      <c r="M112" s="148"/>
      <c r="N112" s="148"/>
      <c r="O112" s="148"/>
      <c r="P112" s="148"/>
      <c r="Q112" s="148"/>
      <c r="R112" s="148"/>
    </row>
    <row r="113" spans="9:18" ht="19.899999999999999" customHeight="1" x14ac:dyDescent="0.25">
      <c r="I113" s="148"/>
      <c r="J113" s="148"/>
      <c r="K113" s="148"/>
      <c r="L113" s="148"/>
      <c r="M113" s="148"/>
      <c r="N113" s="148"/>
      <c r="O113" s="148"/>
      <c r="P113" s="148"/>
      <c r="Q113" s="148"/>
      <c r="R113" s="148"/>
    </row>
    <row r="114" spans="9:18" ht="19.899999999999999" customHeight="1" x14ac:dyDescent="0.25">
      <c r="I114" s="148"/>
      <c r="J114" s="148"/>
      <c r="K114" s="148"/>
      <c r="L114" s="148"/>
      <c r="M114" s="148"/>
      <c r="N114" s="148"/>
      <c r="O114" s="148"/>
      <c r="P114" s="148"/>
      <c r="Q114" s="148"/>
      <c r="R114" s="148"/>
    </row>
    <row r="115" spans="9:18" ht="19.899999999999999" customHeight="1" x14ac:dyDescent="0.25">
      <c r="I115" s="148"/>
      <c r="J115" s="148"/>
      <c r="K115" s="148"/>
      <c r="L115" s="148"/>
      <c r="M115" s="148"/>
      <c r="N115" s="148"/>
      <c r="O115" s="148"/>
      <c r="P115" s="148"/>
      <c r="Q115" s="148"/>
      <c r="R115" s="148"/>
    </row>
    <row r="116" spans="9:18" ht="19.899999999999999" customHeight="1" x14ac:dyDescent="0.25">
      <c r="I116" s="148"/>
      <c r="J116" s="148"/>
      <c r="K116" s="148"/>
      <c r="L116" s="148"/>
      <c r="M116" s="148"/>
      <c r="N116" s="148"/>
      <c r="O116" s="148"/>
      <c r="P116" s="148"/>
      <c r="Q116" s="148"/>
      <c r="R116" s="148"/>
    </row>
    <row r="117" spans="9:18" ht="19.899999999999999" customHeight="1" x14ac:dyDescent="0.25">
      <c r="I117" s="148"/>
      <c r="J117" s="148"/>
      <c r="K117" s="148"/>
      <c r="L117" s="148"/>
      <c r="M117" s="148"/>
      <c r="N117" s="148"/>
      <c r="O117" s="148"/>
      <c r="P117" s="148"/>
      <c r="Q117" s="148"/>
      <c r="R117" s="148"/>
    </row>
    <row r="118" spans="9:18" ht="19.899999999999999" customHeight="1" x14ac:dyDescent="0.25">
      <c r="I118" s="148"/>
      <c r="J118" s="148"/>
      <c r="K118" s="148"/>
      <c r="L118" s="148"/>
      <c r="M118" s="148"/>
      <c r="N118" s="148"/>
      <c r="O118" s="148"/>
      <c r="P118" s="148"/>
      <c r="Q118" s="148"/>
      <c r="R118" s="148"/>
    </row>
    <row r="119" spans="9:18" ht="19.899999999999999" customHeight="1" x14ac:dyDescent="0.25">
      <c r="I119" s="148"/>
      <c r="J119" s="148"/>
      <c r="K119" s="148"/>
      <c r="L119" s="148"/>
      <c r="M119" s="148"/>
      <c r="N119" s="148"/>
      <c r="O119" s="148"/>
      <c r="P119" s="148"/>
      <c r="Q119" s="148"/>
      <c r="R119" s="148"/>
    </row>
    <row r="120" spans="9:18" ht="19.899999999999999" customHeight="1" x14ac:dyDescent="0.25">
      <c r="I120" s="148"/>
      <c r="J120" s="148"/>
      <c r="K120" s="148"/>
      <c r="L120" s="148"/>
      <c r="M120" s="148"/>
      <c r="N120" s="148"/>
      <c r="O120" s="148"/>
      <c r="P120" s="148"/>
      <c r="Q120" s="148"/>
      <c r="R120" s="148"/>
    </row>
    <row r="121" spans="9:18" ht="19.899999999999999" customHeight="1" x14ac:dyDescent="0.25">
      <c r="I121" s="148"/>
      <c r="J121" s="148"/>
      <c r="K121" s="148"/>
      <c r="L121" s="148"/>
      <c r="M121" s="148"/>
      <c r="N121" s="148"/>
      <c r="O121" s="148"/>
      <c r="P121" s="148"/>
      <c r="Q121" s="148"/>
      <c r="R121" s="148"/>
    </row>
    <row r="122" spans="9:18" ht="19.899999999999999" customHeight="1" x14ac:dyDescent="0.25">
      <c r="I122" s="148"/>
      <c r="J122" s="148"/>
      <c r="K122" s="148"/>
      <c r="L122" s="148"/>
      <c r="M122" s="148"/>
      <c r="N122" s="148"/>
      <c r="O122" s="148"/>
      <c r="P122" s="148"/>
      <c r="Q122" s="148"/>
      <c r="R122" s="148"/>
    </row>
    <row r="123" spans="9:18" ht="19.899999999999999" customHeight="1" x14ac:dyDescent="0.25">
      <c r="I123" s="148"/>
      <c r="J123" s="148"/>
      <c r="K123" s="148"/>
      <c r="L123" s="148"/>
      <c r="M123" s="148"/>
      <c r="N123" s="148"/>
      <c r="O123" s="148"/>
      <c r="P123" s="148"/>
      <c r="Q123" s="148"/>
      <c r="R123" s="148"/>
    </row>
    <row r="124" spans="9:18" ht="19.899999999999999" customHeight="1" x14ac:dyDescent="0.25">
      <c r="I124" s="148"/>
      <c r="J124" s="148"/>
      <c r="K124" s="148"/>
      <c r="L124" s="148"/>
      <c r="M124" s="148"/>
      <c r="N124" s="148"/>
      <c r="O124" s="148"/>
      <c r="P124" s="148"/>
      <c r="Q124" s="148"/>
      <c r="R124" s="148"/>
    </row>
    <row r="125" spans="9:18" ht="19.899999999999999" customHeight="1" x14ac:dyDescent="0.25">
      <c r="I125" s="148"/>
      <c r="J125" s="148"/>
      <c r="K125" s="148"/>
      <c r="L125" s="148"/>
      <c r="M125" s="148"/>
      <c r="N125" s="148"/>
      <c r="O125" s="148"/>
      <c r="P125" s="148"/>
      <c r="Q125" s="148"/>
      <c r="R125" s="148"/>
    </row>
    <row r="126" spans="9:18" ht="19.899999999999999" customHeight="1" x14ac:dyDescent="0.25">
      <c r="I126" s="148"/>
      <c r="J126" s="148"/>
      <c r="K126" s="148"/>
      <c r="L126" s="148"/>
      <c r="M126" s="148"/>
      <c r="N126" s="148"/>
      <c r="O126" s="148"/>
      <c r="P126" s="148"/>
      <c r="Q126" s="148"/>
      <c r="R126" s="148"/>
    </row>
    <row r="127" spans="9:18" ht="19.899999999999999" customHeight="1" x14ac:dyDescent="0.25">
      <c r="I127" s="148"/>
      <c r="J127" s="148"/>
      <c r="K127" s="148"/>
      <c r="L127" s="148"/>
      <c r="M127" s="148"/>
      <c r="N127" s="148"/>
      <c r="O127" s="148"/>
      <c r="P127" s="148"/>
      <c r="Q127" s="148"/>
      <c r="R127" s="148"/>
    </row>
    <row r="128" spans="9:18" ht="19.899999999999999" customHeight="1" x14ac:dyDescent="0.25">
      <c r="I128" s="148"/>
      <c r="J128" s="148"/>
      <c r="K128" s="148"/>
      <c r="L128" s="148"/>
      <c r="M128" s="148"/>
      <c r="N128" s="148"/>
      <c r="O128" s="148"/>
      <c r="P128" s="148"/>
      <c r="Q128" s="148"/>
      <c r="R128" s="148"/>
    </row>
    <row r="129" spans="9:18" ht="19.899999999999999" customHeight="1" x14ac:dyDescent="0.25">
      <c r="I129" s="148"/>
      <c r="J129" s="148"/>
      <c r="K129" s="148"/>
      <c r="L129" s="148"/>
      <c r="M129" s="148"/>
      <c r="N129" s="148"/>
      <c r="O129" s="148"/>
      <c r="P129" s="148"/>
      <c r="Q129" s="148"/>
      <c r="R129" s="148"/>
    </row>
    <row r="130" spans="9:18" ht="19.899999999999999" customHeight="1" x14ac:dyDescent="0.25">
      <c r="I130" s="148"/>
      <c r="J130" s="148"/>
      <c r="K130" s="148"/>
      <c r="L130" s="148"/>
      <c r="M130" s="148"/>
      <c r="N130" s="148"/>
      <c r="O130" s="148"/>
      <c r="P130" s="148"/>
      <c r="Q130" s="148"/>
      <c r="R130" s="148"/>
    </row>
    <row r="131" spans="9:18" ht="19.899999999999999" customHeight="1" x14ac:dyDescent="0.25">
      <c r="I131" s="148"/>
      <c r="J131" s="148"/>
      <c r="K131" s="148"/>
      <c r="L131" s="148"/>
      <c r="M131" s="148"/>
      <c r="N131" s="148"/>
      <c r="O131" s="148"/>
      <c r="P131" s="148"/>
      <c r="Q131" s="148"/>
      <c r="R131" s="148"/>
    </row>
    <row r="132" spans="9:18" ht="19.899999999999999" customHeight="1" x14ac:dyDescent="0.25">
      <c r="I132" s="148"/>
      <c r="J132" s="148"/>
      <c r="K132" s="148"/>
      <c r="L132" s="148"/>
      <c r="M132" s="148"/>
      <c r="N132" s="148"/>
      <c r="O132" s="148"/>
      <c r="P132" s="148"/>
      <c r="Q132" s="148"/>
      <c r="R132" s="148"/>
    </row>
    <row r="133" spans="9:18" ht="19.899999999999999" customHeight="1" x14ac:dyDescent="0.25">
      <c r="I133" s="148"/>
      <c r="J133" s="148"/>
      <c r="K133" s="148"/>
      <c r="L133" s="148"/>
      <c r="M133" s="148"/>
      <c r="N133" s="148"/>
      <c r="O133" s="148"/>
      <c r="P133" s="148"/>
      <c r="Q133" s="148"/>
      <c r="R133" s="148"/>
    </row>
    <row r="134" spans="9:18" ht="19.899999999999999" customHeight="1" x14ac:dyDescent="0.25">
      <c r="I134" s="148"/>
      <c r="J134" s="148"/>
      <c r="K134" s="148"/>
      <c r="L134" s="148"/>
      <c r="M134" s="148"/>
      <c r="N134" s="148"/>
      <c r="O134" s="148"/>
      <c r="P134" s="148"/>
      <c r="Q134" s="148"/>
      <c r="R134" s="148"/>
    </row>
    <row r="135" spans="9:18" ht="19.899999999999999" customHeight="1" x14ac:dyDescent="0.25">
      <c r="I135" s="148"/>
      <c r="J135" s="148"/>
      <c r="K135" s="148"/>
      <c r="L135" s="148"/>
      <c r="M135" s="148"/>
      <c r="N135" s="148"/>
      <c r="O135" s="148"/>
      <c r="P135" s="148"/>
      <c r="Q135" s="148"/>
      <c r="R135" s="148"/>
    </row>
    <row r="136" spans="9:18" ht="19.899999999999999" customHeight="1" x14ac:dyDescent="0.25">
      <c r="I136" s="148"/>
      <c r="J136" s="148"/>
      <c r="K136" s="148"/>
      <c r="L136" s="148"/>
      <c r="M136" s="148"/>
      <c r="N136" s="148"/>
      <c r="O136" s="148"/>
      <c r="P136" s="148"/>
      <c r="Q136" s="148"/>
      <c r="R136" s="148"/>
    </row>
    <row r="137" spans="9:18" ht="19.899999999999999" customHeight="1" x14ac:dyDescent="0.25">
      <c r="I137" s="148"/>
      <c r="J137" s="148"/>
      <c r="K137" s="148"/>
      <c r="L137" s="148"/>
      <c r="M137" s="148"/>
      <c r="N137" s="148"/>
      <c r="O137" s="148"/>
      <c r="P137" s="148"/>
      <c r="Q137" s="148"/>
      <c r="R137" s="148"/>
    </row>
    <row r="138" spans="9:18" ht="19.899999999999999" customHeight="1" x14ac:dyDescent="0.25">
      <c r="I138" s="148"/>
      <c r="J138" s="148"/>
      <c r="K138" s="148"/>
      <c r="L138" s="148"/>
      <c r="M138" s="148"/>
      <c r="N138" s="148"/>
      <c r="O138" s="148"/>
      <c r="P138" s="148"/>
      <c r="Q138" s="148"/>
      <c r="R138" s="148"/>
    </row>
    <row r="139" spans="9:18" ht="19.899999999999999" customHeight="1" x14ac:dyDescent="0.25">
      <c r="I139" s="148"/>
      <c r="J139" s="148"/>
      <c r="K139" s="148"/>
      <c r="L139" s="148"/>
      <c r="M139" s="148"/>
      <c r="N139" s="148"/>
      <c r="O139" s="148"/>
      <c r="P139" s="148"/>
      <c r="Q139" s="148"/>
      <c r="R139" s="148"/>
    </row>
    <row r="140" spans="9:18" ht="19.899999999999999" customHeight="1" x14ac:dyDescent="0.25">
      <c r="I140" s="148"/>
      <c r="J140" s="148"/>
      <c r="K140" s="148"/>
      <c r="L140" s="148"/>
      <c r="M140" s="148"/>
      <c r="N140" s="148"/>
      <c r="O140" s="148"/>
      <c r="P140" s="148"/>
      <c r="Q140" s="148"/>
      <c r="R140" s="148"/>
    </row>
    <row r="141" spans="9:18" ht="19.899999999999999" customHeight="1" x14ac:dyDescent="0.25">
      <c r="I141" s="148"/>
      <c r="J141" s="148"/>
      <c r="K141" s="148"/>
      <c r="L141" s="148"/>
      <c r="M141" s="148"/>
      <c r="N141" s="148"/>
      <c r="O141" s="148"/>
      <c r="P141" s="148"/>
      <c r="Q141" s="148"/>
      <c r="R141" s="148"/>
    </row>
    <row r="142" spans="9:18" ht="19.899999999999999" customHeight="1" x14ac:dyDescent="0.25">
      <c r="I142" s="148"/>
      <c r="J142" s="148"/>
      <c r="K142" s="148"/>
      <c r="L142" s="148"/>
      <c r="M142" s="148"/>
      <c r="N142" s="148"/>
      <c r="O142" s="148"/>
      <c r="P142" s="148"/>
      <c r="Q142" s="148"/>
      <c r="R142" s="148"/>
    </row>
    <row r="143" spans="9:18" ht="19.899999999999999" customHeight="1" x14ac:dyDescent="0.25">
      <c r="I143" s="148"/>
      <c r="J143" s="148"/>
      <c r="K143" s="148"/>
      <c r="L143" s="148"/>
      <c r="M143" s="148"/>
      <c r="N143" s="148"/>
      <c r="O143" s="148"/>
      <c r="P143" s="148"/>
      <c r="Q143" s="148"/>
      <c r="R143" s="148"/>
    </row>
    <row r="144" spans="9:18" ht="19.899999999999999" customHeight="1" x14ac:dyDescent="0.25">
      <c r="I144" s="148"/>
      <c r="J144" s="148"/>
      <c r="K144" s="148"/>
      <c r="L144" s="148"/>
      <c r="M144" s="148"/>
      <c r="N144" s="148"/>
      <c r="O144" s="148"/>
      <c r="P144" s="148"/>
      <c r="Q144" s="148"/>
      <c r="R144" s="148"/>
    </row>
    <row r="145" spans="9:18" ht="19.899999999999999" customHeight="1" x14ac:dyDescent="0.25">
      <c r="I145" s="148"/>
      <c r="J145" s="148"/>
      <c r="K145" s="148"/>
      <c r="L145" s="148"/>
      <c r="M145" s="148"/>
      <c r="N145" s="148"/>
      <c r="O145" s="148"/>
      <c r="P145" s="148"/>
      <c r="Q145" s="148"/>
      <c r="R145" s="148"/>
    </row>
    <row r="146" spans="9:18" ht="19.899999999999999" customHeight="1" x14ac:dyDescent="0.25">
      <c r="I146" s="148"/>
      <c r="J146" s="148"/>
      <c r="K146" s="148"/>
      <c r="L146" s="148"/>
      <c r="M146" s="148"/>
      <c r="N146" s="148"/>
      <c r="O146" s="148"/>
      <c r="P146" s="148"/>
      <c r="Q146" s="148"/>
      <c r="R146" s="148"/>
    </row>
    <row r="147" spans="9:18" ht="19.899999999999999" customHeight="1" x14ac:dyDescent="0.25">
      <c r="I147" s="148"/>
      <c r="J147" s="148"/>
      <c r="K147" s="148"/>
      <c r="L147" s="148"/>
      <c r="M147" s="148"/>
      <c r="N147" s="148"/>
      <c r="O147" s="148"/>
      <c r="P147" s="148"/>
      <c r="Q147" s="148"/>
      <c r="R147" s="148"/>
    </row>
    <row r="148" spans="9:18" ht="19.899999999999999" customHeight="1" x14ac:dyDescent="0.25">
      <c r="I148" s="148"/>
      <c r="J148" s="148"/>
      <c r="K148" s="148"/>
      <c r="L148" s="148"/>
      <c r="M148" s="148"/>
      <c r="N148" s="148"/>
      <c r="O148" s="148"/>
      <c r="P148" s="148"/>
      <c r="Q148" s="148"/>
      <c r="R148" s="148"/>
    </row>
    <row r="149" spans="9:18" ht="19.899999999999999" customHeight="1" x14ac:dyDescent="0.25">
      <c r="I149" s="148"/>
      <c r="J149" s="148"/>
      <c r="K149" s="148"/>
      <c r="L149" s="148"/>
      <c r="M149" s="148"/>
      <c r="N149" s="148"/>
      <c r="O149" s="148"/>
      <c r="P149" s="148"/>
      <c r="Q149" s="148"/>
      <c r="R149" s="148"/>
    </row>
    <row r="150" spans="9:18" ht="19.899999999999999" customHeight="1" x14ac:dyDescent="0.25">
      <c r="I150" s="148"/>
      <c r="J150" s="148"/>
      <c r="K150" s="148"/>
      <c r="L150" s="148"/>
      <c r="M150" s="148"/>
      <c r="N150" s="148"/>
      <c r="O150" s="148"/>
      <c r="P150" s="148"/>
      <c r="Q150" s="148"/>
      <c r="R150" s="148"/>
    </row>
    <row r="151" spans="9:18" ht="19.899999999999999" customHeight="1" x14ac:dyDescent="0.25">
      <c r="I151" s="148"/>
      <c r="J151" s="148"/>
      <c r="K151" s="148"/>
      <c r="L151" s="148"/>
      <c r="M151" s="148"/>
      <c r="N151" s="148"/>
      <c r="O151" s="148"/>
      <c r="P151" s="148"/>
      <c r="Q151" s="148"/>
      <c r="R151" s="148"/>
    </row>
    <row r="152" spans="9:18" ht="19.899999999999999" customHeight="1" x14ac:dyDescent="0.25">
      <c r="I152" s="148"/>
      <c r="J152" s="148"/>
      <c r="K152" s="148"/>
      <c r="L152" s="148"/>
      <c r="M152" s="148"/>
      <c r="N152" s="148"/>
      <c r="O152" s="148"/>
      <c r="P152" s="148"/>
      <c r="Q152" s="148"/>
      <c r="R152" s="148"/>
    </row>
    <row r="153" spans="9:18" ht="19.899999999999999" customHeight="1" x14ac:dyDescent="0.25">
      <c r="I153" s="148"/>
      <c r="J153" s="148"/>
      <c r="K153" s="148"/>
      <c r="L153" s="148"/>
      <c r="M153" s="148"/>
      <c r="N153" s="148"/>
      <c r="O153" s="148"/>
      <c r="P153" s="148"/>
      <c r="Q153" s="148"/>
      <c r="R153" s="148"/>
    </row>
    <row r="154" spans="9:18" ht="19.899999999999999" customHeight="1" x14ac:dyDescent="0.25">
      <c r="I154" s="148"/>
      <c r="J154" s="148"/>
      <c r="K154" s="148"/>
      <c r="L154" s="148"/>
      <c r="M154" s="148"/>
      <c r="N154" s="148"/>
      <c r="O154" s="148"/>
      <c r="P154" s="148"/>
      <c r="Q154" s="148"/>
      <c r="R154" s="148"/>
    </row>
    <row r="155" spans="9:18" ht="19.899999999999999" customHeight="1" x14ac:dyDescent="0.25">
      <c r="I155" s="148"/>
      <c r="J155" s="148"/>
      <c r="K155" s="148"/>
      <c r="L155" s="148"/>
      <c r="M155" s="148"/>
      <c r="N155" s="148"/>
      <c r="O155" s="148"/>
      <c r="P155" s="148"/>
      <c r="Q155" s="148"/>
      <c r="R155" s="148"/>
    </row>
    <row r="156" spans="9:18" ht="19.899999999999999" customHeight="1" x14ac:dyDescent="0.25">
      <c r="I156" s="148"/>
      <c r="J156" s="148"/>
      <c r="K156" s="148"/>
      <c r="L156" s="148"/>
      <c r="M156" s="148"/>
      <c r="N156" s="148"/>
      <c r="O156" s="148"/>
      <c r="P156" s="148"/>
      <c r="Q156" s="148"/>
      <c r="R156" s="148"/>
    </row>
    <row r="157" spans="9:18" ht="19.899999999999999" customHeight="1" x14ac:dyDescent="0.25">
      <c r="I157" s="148"/>
      <c r="J157" s="148"/>
      <c r="K157" s="148"/>
      <c r="L157" s="148"/>
      <c r="M157" s="148"/>
      <c r="N157" s="148"/>
      <c r="O157" s="148"/>
      <c r="P157" s="148"/>
      <c r="Q157" s="148"/>
      <c r="R157" s="148"/>
    </row>
    <row r="158" spans="9:18" ht="19.899999999999999" customHeight="1" x14ac:dyDescent="0.25">
      <c r="I158" s="148"/>
      <c r="J158" s="148"/>
      <c r="K158" s="148"/>
      <c r="L158" s="148"/>
      <c r="M158" s="148"/>
      <c r="N158" s="148"/>
      <c r="O158" s="148"/>
      <c r="P158" s="148"/>
      <c r="Q158" s="148"/>
      <c r="R158" s="148"/>
    </row>
    <row r="159" spans="9:18" ht="19.899999999999999" customHeight="1" x14ac:dyDescent="0.25">
      <c r="I159" s="148"/>
      <c r="J159" s="148"/>
      <c r="K159" s="148"/>
      <c r="L159" s="148"/>
      <c r="M159" s="148"/>
      <c r="N159" s="148"/>
      <c r="O159" s="148"/>
      <c r="P159" s="148"/>
      <c r="Q159" s="148"/>
      <c r="R159" s="148"/>
    </row>
    <row r="160" spans="9:18" ht="19.899999999999999" customHeight="1" x14ac:dyDescent="0.25">
      <c r="I160" s="148"/>
      <c r="J160" s="148"/>
      <c r="K160" s="148"/>
      <c r="L160" s="148"/>
      <c r="M160" s="148"/>
      <c r="N160" s="148"/>
      <c r="O160" s="148"/>
      <c r="P160" s="148"/>
      <c r="Q160" s="148"/>
      <c r="R160" s="148"/>
    </row>
    <row r="161" spans="9:18" ht="19.899999999999999" customHeight="1" x14ac:dyDescent="0.25">
      <c r="I161" s="148"/>
      <c r="J161" s="148"/>
      <c r="K161" s="148"/>
      <c r="L161" s="148"/>
      <c r="M161" s="148"/>
      <c r="N161" s="148"/>
      <c r="O161" s="148"/>
      <c r="P161" s="148"/>
      <c r="Q161" s="148"/>
      <c r="R161" s="148"/>
    </row>
    <row r="162" spans="9:18" ht="19.899999999999999" customHeight="1" x14ac:dyDescent="0.25">
      <c r="I162" s="148"/>
      <c r="J162" s="148"/>
      <c r="K162" s="148"/>
      <c r="L162" s="148"/>
      <c r="M162" s="148"/>
      <c r="N162" s="148"/>
      <c r="O162" s="148"/>
      <c r="P162" s="148"/>
      <c r="Q162" s="148"/>
      <c r="R162" s="148"/>
    </row>
    <row r="163" spans="9:18" ht="19.899999999999999" customHeight="1" x14ac:dyDescent="0.25">
      <c r="I163" s="148"/>
      <c r="J163" s="148"/>
      <c r="K163" s="148"/>
      <c r="L163" s="148"/>
      <c r="M163" s="148"/>
      <c r="N163" s="148"/>
      <c r="O163" s="148"/>
      <c r="P163" s="148"/>
      <c r="Q163" s="148"/>
      <c r="R163" s="148"/>
    </row>
    <row r="164" spans="9:18" ht="19.899999999999999" customHeight="1" x14ac:dyDescent="0.25">
      <c r="I164" s="148"/>
      <c r="J164" s="148"/>
      <c r="K164" s="148"/>
      <c r="L164" s="148"/>
      <c r="M164" s="148"/>
      <c r="N164" s="148"/>
      <c r="O164" s="148"/>
      <c r="P164" s="148"/>
      <c r="Q164" s="148"/>
      <c r="R164" s="148"/>
    </row>
    <row r="165" spans="9:18" ht="19.899999999999999" customHeight="1" x14ac:dyDescent="0.25">
      <c r="I165" s="148"/>
      <c r="J165" s="148"/>
      <c r="K165" s="148"/>
      <c r="L165" s="148"/>
      <c r="M165" s="148"/>
      <c r="N165" s="148"/>
      <c r="O165" s="148"/>
      <c r="P165" s="148"/>
      <c r="Q165" s="148"/>
      <c r="R165" s="148"/>
    </row>
    <row r="166" spans="9:18" ht="19.899999999999999" customHeight="1" x14ac:dyDescent="0.25">
      <c r="I166" s="148"/>
      <c r="J166" s="148"/>
      <c r="K166" s="148"/>
      <c r="L166" s="148"/>
      <c r="M166" s="148"/>
      <c r="N166" s="148"/>
      <c r="O166" s="148"/>
      <c r="P166" s="148"/>
      <c r="Q166" s="148"/>
      <c r="R166" s="148"/>
    </row>
    <row r="167" spans="9:18" ht="19.899999999999999" customHeight="1" x14ac:dyDescent="0.25">
      <c r="I167" s="148"/>
      <c r="J167" s="148"/>
      <c r="K167" s="148"/>
      <c r="L167" s="148"/>
      <c r="M167" s="148"/>
      <c r="N167" s="148"/>
      <c r="O167" s="148"/>
      <c r="P167" s="148"/>
      <c r="Q167" s="148"/>
      <c r="R167" s="148"/>
    </row>
    <row r="168" spans="9:18" ht="19.899999999999999" customHeight="1" x14ac:dyDescent="0.25">
      <c r="I168" s="148"/>
      <c r="J168" s="148"/>
      <c r="K168" s="148"/>
      <c r="L168" s="148"/>
      <c r="M168" s="148"/>
      <c r="N168" s="148"/>
      <c r="O168" s="148"/>
      <c r="P168" s="148"/>
      <c r="Q168" s="148"/>
      <c r="R168" s="148"/>
    </row>
    <row r="169" spans="9:18" ht="19.899999999999999" customHeight="1" x14ac:dyDescent="0.25">
      <c r="I169" s="148"/>
      <c r="J169" s="148"/>
      <c r="K169" s="148"/>
      <c r="L169" s="148"/>
      <c r="M169" s="148"/>
      <c r="N169" s="148"/>
      <c r="O169" s="148"/>
      <c r="P169" s="148"/>
      <c r="Q169" s="148"/>
      <c r="R169" s="148"/>
    </row>
    <row r="170" spans="9:18" ht="19.899999999999999" customHeight="1" x14ac:dyDescent="0.25">
      <c r="I170" s="148"/>
      <c r="J170" s="148"/>
      <c r="K170" s="148"/>
      <c r="L170" s="148"/>
      <c r="M170" s="148"/>
      <c r="N170" s="148"/>
      <c r="O170" s="148"/>
      <c r="P170" s="148"/>
      <c r="Q170" s="148"/>
      <c r="R170" s="148"/>
    </row>
    <row r="171" spans="9:18" ht="19.899999999999999" customHeight="1" x14ac:dyDescent="0.25">
      <c r="I171" s="148"/>
      <c r="J171" s="148"/>
      <c r="K171" s="148"/>
      <c r="L171" s="148"/>
      <c r="M171" s="148"/>
      <c r="N171" s="148"/>
      <c r="O171" s="148"/>
      <c r="P171" s="148"/>
      <c r="Q171" s="148"/>
      <c r="R171" s="148"/>
    </row>
    <row r="172" spans="9:18" ht="19.899999999999999" customHeight="1" x14ac:dyDescent="0.25">
      <c r="I172" s="148"/>
      <c r="J172" s="148"/>
      <c r="K172" s="148"/>
      <c r="L172" s="148"/>
      <c r="M172" s="148"/>
      <c r="N172" s="148"/>
      <c r="O172" s="148"/>
      <c r="P172" s="148"/>
      <c r="Q172" s="148"/>
      <c r="R172" s="148"/>
    </row>
    <row r="173" spans="9:18" ht="19.899999999999999" customHeight="1" x14ac:dyDescent="0.25">
      <c r="I173" s="148"/>
      <c r="J173" s="148"/>
      <c r="K173" s="148"/>
      <c r="L173" s="148"/>
      <c r="M173" s="148"/>
      <c r="N173" s="148"/>
      <c r="O173" s="148"/>
      <c r="P173" s="148"/>
      <c r="Q173" s="148"/>
      <c r="R173" s="148"/>
    </row>
    <row r="174" spans="9:18" ht="19.899999999999999" customHeight="1" x14ac:dyDescent="0.25">
      <c r="I174" s="148"/>
      <c r="J174" s="148"/>
      <c r="K174" s="148"/>
      <c r="L174" s="148"/>
      <c r="M174" s="148"/>
      <c r="N174" s="148"/>
      <c r="O174" s="148"/>
      <c r="P174" s="148"/>
      <c r="Q174" s="148"/>
      <c r="R174" s="148"/>
    </row>
    <row r="175" spans="9:18" ht="19.899999999999999" customHeight="1" x14ac:dyDescent="0.25">
      <c r="I175" s="148"/>
      <c r="J175" s="148"/>
      <c r="K175" s="148"/>
      <c r="L175" s="148"/>
      <c r="M175" s="148"/>
      <c r="N175" s="148"/>
      <c r="O175" s="148"/>
      <c r="P175" s="148"/>
      <c r="Q175" s="148"/>
      <c r="R175" s="148"/>
    </row>
    <row r="176" spans="9:18" ht="19.899999999999999" customHeight="1" x14ac:dyDescent="0.25">
      <c r="I176" s="148"/>
      <c r="J176" s="148"/>
      <c r="K176" s="148"/>
      <c r="L176" s="148"/>
      <c r="M176" s="148"/>
      <c r="N176" s="148"/>
      <c r="O176" s="148"/>
      <c r="P176" s="148"/>
      <c r="Q176" s="148"/>
      <c r="R176" s="148"/>
    </row>
    <row r="177" spans="9:18" ht="19.899999999999999" customHeight="1" x14ac:dyDescent="0.25">
      <c r="I177" s="148"/>
      <c r="J177" s="148"/>
      <c r="K177" s="148"/>
      <c r="L177" s="148"/>
      <c r="M177" s="148"/>
      <c r="N177" s="148"/>
      <c r="O177" s="148"/>
      <c r="P177" s="148"/>
      <c r="Q177" s="148"/>
      <c r="R177" s="148"/>
    </row>
    <row r="178" spans="9:18" ht="19.899999999999999" customHeight="1" x14ac:dyDescent="0.25">
      <c r="I178" s="148"/>
      <c r="J178" s="148"/>
      <c r="K178" s="148"/>
      <c r="L178" s="148"/>
      <c r="M178" s="148"/>
      <c r="N178" s="148"/>
      <c r="O178" s="148"/>
      <c r="P178" s="148"/>
      <c r="Q178" s="148"/>
      <c r="R178" s="148"/>
    </row>
    <row r="179" spans="9:18" ht="19.899999999999999" customHeight="1" x14ac:dyDescent="0.25">
      <c r="I179" s="148"/>
      <c r="J179" s="148"/>
      <c r="K179" s="148"/>
      <c r="L179" s="148"/>
      <c r="M179" s="148"/>
      <c r="N179" s="148"/>
      <c r="O179" s="148"/>
      <c r="P179" s="148"/>
      <c r="Q179" s="148"/>
      <c r="R179" s="148"/>
    </row>
    <row r="180" spans="9:18" ht="19.899999999999999" customHeight="1" x14ac:dyDescent="0.25">
      <c r="I180" s="148"/>
      <c r="J180" s="148"/>
      <c r="K180" s="148"/>
      <c r="L180" s="148"/>
      <c r="M180" s="148"/>
      <c r="N180" s="148"/>
      <c r="O180" s="148"/>
      <c r="P180" s="148"/>
      <c r="Q180" s="148"/>
      <c r="R180" s="148"/>
    </row>
    <row r="181" spans="9:18" ht="19.899999999999999" customHeight="1" x14ac:dyDescent="0.25">
      <c r="I181" s="148"/>
      <c r="J181" s="148"/>
      <c r="K181" s="148"/>
      <c r="L181" s="148"/>
      <c r="M181" s="148"/>
      <c r="N181" s="148"/>
      <c r="O181" s="148"/>
      <c r="P181" s="148"/>
      <c r="Q181" s="148"/>
      <c r="R181" s="148"/>
    </row>
    <row r="182" spans="9:18" ht="19.899999999999999" customHeight="1" x14ac:dyDescent="0.25">
      <c r="I182" s="148"/>
      <c r="J182" s="148"/>
      <c r="K182" s="148"/>
      <c r="L182" s="148"/>
      <c r="M182" s="148"/>
      <c r="N182" s="148"/>
      <c r="O182" s="148"/>
      <c r="P182" s="148"/>
      <c r="Q182" s="148"/>
      <c r="R182" s="148"/>
    </row>
    <row r="183" spans="9:18" ht="19.899999999999999" customHeight="1" x14ac:dyDescent="0.25">
      <c r="I183" s="148"/>
      <c r="J183" s="148"/>
      <c r="K183" s="148"/>
      <c r="L183" s="148"/>
      <c r="M183" s="148"/>
      <c r="N183" s="148"/>
      <c r="O183" s="148"/>
      <c r="P183" s="148"/>
      <c r="Q183" s="148"/>
      <c r="R183" s="148"/>
    </row>
    <row r="184" spans="9:18" ht="19.899999999999999" customHeight="1" x14ac:dyDescent="0.25">
      <c r="I184" s="148"/>
      <c r="J184" s="148"/>
      <c r="K184" s="148"/>
      <c r="L184" s="148"/>
      <c r="M184" s="148"/>
      <c r="N184" s="148"/>
      <c r="O184" s="148"/>
      <c r="P184" s="148"/>
      <c r="Q184" s="148"/>
      <c r="R184" s="148"/>
    </row>
    <row r="185" spans="9:18" ht="19.899999999999999" customHeight="1" x14ac:dyDescent="0.25">
      <c r="I185" s="148"/>
      <c r="J185" s="148"/>
      <c r="K185" s="148"/>
      <c r="L185" s="148"/>
      <c r="M185" s="148"/>
      <c r="N185" s="148"/>
      <c r="O185" s="148"/>
      <c r="P185" s="148"/>
      <c r="Q185" s="148"/>
      <c r="R185" s="148"/>
    </row>
    <row r="186" spans="9:18" ht="19.899999999999999" customHeight="1" x14ac:dyDescent="0.25">
      <c r="I186" s="148"/>
      <c r="J186" s="148"/>
      <c r="K186" s="148"/>
      <c r="L186" s="148"/>
      <c r="M186" s="148"/>
      <c r="N186" s="148"/>
      <c r="O186" s="148"/>
      <c r="P186" s="148"/>
      <c r="Q186" s="148"/>
      <c r="R186" s="148"/>
    </row>
    <row r="187" spans="9:18" ht="19.899999999999999" customHeight="1" x14ac:dyDescent="0.25">
      <c r="I187" s="148"/>
      <c r="J187" s="148"/>
      <c r="K187" s="148"/>
      <c r="L187" s="148"/>
      <c r="M187" s="148"/>
      <c r="N187" s="148"/>
      <c r="O187" s="148"/>
      <c r="P187" s="148"/>
      <c r="Q187" s="148"/>
      <c r="R187" s="148"/>
    </row>
    <row r="188" spans="9:18" ht="19.899999999999999" customHeight="1" x14ac:dyDescent="0.25">
      <c r="I188" s="148"/>
      <c r="J188" s="148"/>
      <c r="K188" s="148"/>
      <c r="L188" s="148"/>
      <c r="M188" s="148"/>
      <c r="N188" s="148"/>
      <c r="O188" s="148"/>
      <c r="P188" s="148"/>
      <c r="Q188" s="148"/>
      <c r="R188" s="148"/>
    </row>
    <row r="189" spans="9:18" ht="19.899999999999999" customHeight="1" x14ac:dyDescent="0.25">
      <c r="I189" s="148"/>
      <c r="J189" s="148"/>
      <c r="K189" s="148"/>
      <c r="L189" s="148"/>
      <c r="M189" s="148"/>
      <c r="N189" s="148"/>
      <c r="O189" s="148"/>
      <c r="P189" s="148"/>
      <c r="Q189" s="148"/>
      <c r="R189" s="148"/>
    </row>
    <row r="190" spans="9:18" ht="19.899999999999999" customHeight="1" x14ac:dyDescent="0.25">
      <c r="I190" s="148"/>
      <c r="J190" s="148"/>
      <c r="K190" s="148"/>
      <c r="L190" s="148"/>
      <c r="M190" s="148"/>
      <c r="N190" s="148"/>
      <c r="O190" s="148"/>
      <c r="P190" s="148"/>
      <c r="Q190" s="148"/>
      <c r="R190" s="148"/>
    </row>
    <row r="191" spans="9:18" ht="19.899999999999999" customHeight="1" x14ac:dyDescent="0.25">
      <c r="I191" s="148"/>
      <c r="J191" s="148"/>
      <c r="K191" s="148"/>
      <c r="L191" s="148"/>
      <c r="M191" s="148"/>
      <c r="N191" s="148"/>
      <c r="O191" s="148"/>
      <c r="P191" s="148"/>
      <c r="Q191" s="148"/>
      <c r="R191" s="148"/>
    </row>
    <row r="192" spans="9:18" ht="19.899999999999999" customHeight="1" x14ac:dyDescent="0.25">
      <c r="I192" s="148"/>
      <c r="J192" s="148"/>
      <c r="K192" s="148"/>
      <c r="L192" s="148"/>
      <c r="M192" s="148"/>
      <c r="N192" s="148"/>
      <c r="O192" s="148"/>
      <c r="P192" s="148"/>
      <c r="Q192" s="148"/>
      <c r="R192" s="148"/>
    </row>
    <row r="193" spans="9:18" ht="19.899999999999999" customHeight="1" x14ac:dyDescent="0.25">
      <c r="I193" s="148"/>
      <c r="J193" s="148"/>
      <c r="K193" s="148"/>
      <c r="L193" s="148"/>
      <c r="M193" s="148"/>
      <c r="N193" s="148"/>
      <c r="O193" s="148"/>
      <c r="P193" s="148"/>
      <c r="Q193" s="148"/>
      <c r="R193" s="148"/>
    </row>
    <row r="194" spans="9:18" ht="19.899999999999999" customHeight="1" x14ac:dyDescent="0.25">
      <c r="I194" s="148"/>
      <c r="J194" s="148"/>
      <c r="K194" s="148"/>
      <c r="L194" s="148"/>
      <c r="M194" s="148"/>
      <c r="N194" s="148"/>
      <c r="O194" s="148"/>
      <c r="P194" s="148"/>
      <c r="Q194" s="148"/>
      <c r="R194" s="148"/>
    </row>
    <row r="195" spans="9:18" ht="19.899999999999999" customHeight="1" x14ac:dyDescent="0.25">
      <c r="I195" s="148"/>
      <c r="J195" s="148"/>
      <c r="K195" s="148"/>
      <c r="L195" s="148"/>
      <c r="M195" s="148"/>
      <c r="N195" s="148"/>
      <c r="O195" s="148"/>
      <c r="P195" s="148"/>
      <c r="Q195" s="148"/>
      <c r="R195" s="148"/>
    </row>
    <row r="196" spans="9:18" ht="19.899999999999999" customHeight="1" x14ac:dyDescent="0.25">
      <c r="I196" s="148"/>
      <c r="J196" s="148"/>
      <c r="K196" s="148"/>
      <c r="L196" s="148"/>
      <c r="M196" s="148"/>
      <c r="N196" s="148"/>
      <c r="O196" s="148"/>
      <c r="P196" s="148"/>
      <c r="Q196" s="148"/>
      <c r="R196" s="148"/>
    </row>
    <row r="197" spans="9:18" ht="19.899999999999999" customHeight="1" x14ac:dyDescent="0.25">
      <c r="I197" s="148"/>
      <c r="J197" s="148"/>
      <c r="K197" s="148"/>
      <c r="L197" s="148"/>
      <c r="M197" s="148"/>
      <c r="N197" s="148"/>
      <c r="O197" s="148"/>
      <c r="P197" s="148"/>
      <c r="Q197" s="148"/>
      <c r="R197" s="148"/>
    </row>
    <row r="198" spans="9:18" ht="19.899999999999999" customHeight="1" x14ac:dyDescent="0.25">
      <c r="I198" s="148"/>
      <c r="J198" s="148"/>
      <c r="K198" s="148"/>
      <c r="L198" s="148"/>
      <c r="M198" s="148"/>
      <c r="N198" s="148"/>
      <c r="O198" s="148"/>
      <c r="P198" s="148"/>
      <c r="Q198" s="148"/>
      <c r="R198" s="148"/>
    </row>
    <row r="199" spans="9:18" ht="19.899999999999999" customHeight="1" x14ac:dyDescent="0.25">
      <c r="I199" s="148"/>
      <c r="J199" s="148"/>
      <c r="K199" s="148"/>
      <c r="L199" s="148"/>
      <c r="M199" s="148"/>
      <c r="N199" s="148"/>
      <c r="O199" s="148"/>
      <c r="P199" s="148"/>
      <c r="Q199" s="148"/>
      <c r="R199" s="148"/>
    </row>
    <row r="200" spans="9:18" ht="19.899999999999999" customHeight="1" x14ac:dyDescent="0.25">
      <c r="I200" s="148"/>
      <c r="J200" s="148"/>
      <c r="K200" s="148"/>
      <c r="L200" s="148"/>
      <c r="M200" s="148"/>
      <c r="N200" s="148"/>
      <c r="O200" s="148"/>
      <c r="P200" s="148"/>
      <c r="Q200" s="148"/>
      <c r="R200" s="148"/>
    </row>
    <row r="201" spans="9:18" ht="19.899999999999999" customHeight="1" x14ac:dyDescent="0.25">
      <c r="I201" s="148"/>
      <c r="J201" s="148"/>
      <c r="K201" s="148"/>
      <c r="L201" s="148"/>
      <c r="M201" s="148"/>
      <c r="N201" s="148"/>
      <c r="O201" s="148"/>
      <c r="P201" s="148"/>
      <c r="Q201" s="148"/>
      <c r="R201" s="148"/>
    </row>
    <row r="202" spans="9:18" ht="19.899999999999999" customHeight="1" x14ac:dyDescent="0.25">
      <c r="I202" s="148"/>
      <c r="J202" s="148"/>
      <c r="K202" s="148"/>
      <c r="L202" s="148"/>
      <c r="M202" s="148"/>
      <c r="N202" s="148"/>
      <c r="O202" s="148"/>
      <c r="P202" s="148"/>
      <c r="Q202" s="148"/>
      <c r="R202" s="148"/>
    </row>
    <row r="203" spans="9:18" ht="19.899999999999999" customHeight="1" x14ac:dyDescent="0.25">
      <c r="I203" s="148"/>
      <c r="J203" s="148"/>
      <c r="K203" s="148"/>
      <c r="L203" s="148"/>
      <c r="M203" s="148"/>
      <c r="N203" s="148"/>
      <c r="O203" s="148"/>
      <c r="P203" s="148"/>
      <c r="Q203" s="148"/>
      <c r="R203" s="148"/>
    </row>
    <row r="204" spans="9:18" ht="19.899999999999999" customHeight="1" x14ac:dyDescent="0.25">
      <c r="I204" s="148"/>
      <c r="J204" s="148"/>
      <c r="K204" s="148"/>
      <c r="L204" s="148"/>
      <c r="M204" s="148"/>
      <c r="N204" s="148"/>
      <c r="O204" s="148"/>
      <c r="P204" s="148"/>
      <c r="Q204" s="148"/>
      <c r="R204" s="148"/>
    </row>
    <row r="205" spans="9:18" ht="19.899999999999999" customHeight="1" x14ac:dyDescent="0.25">
      <c r="I205" s="148"/>
      <c r="J205" s="148"/>
      <c r="K205" s="148"/>
      <c r="L205" s="148"/>
      <c r="M205" s="148"/>
      <c r="N205" s="148"/>
      <c r="O205" s="148"/>
      <c r="P205" s="148"/>
      <c r="Q205" s="148"/>
      <c r="R205" s="148"/>
    </row>
    <row r="206" spans="9:18" ht="19.899999999999999" customHeight="1" x14ac:dyDescent="0.25">
      <c r="I206" s="148"/>
      <c r="J206" s="148"/>
      <c r="K206" s="148"/>
      <c r="L206" s="148"/>
      <c r="M206" s="148"/>
      <c r="N206" s="148"/>
      <c r="O206" s="148"/>
      <c r="P206" s="148"/>
      <c r="Q206" s="148"/>
      <c r="R206" s="148"/>
    </row>
    <row r="207" spans="9:18" ht="19.899999999999999" customHeight="1" x14ac:dyDescent="0.25">
      <c r="I207" s="148"/>
      <c r="J207" s="148"/>
      <c r="K207" s="148"/>
      <c r="L207" s="148"/>
      <c r="M207" s="148"/>
      <c r="N207" s="148"/>
      <c r="O207" s="148"/>
      <c r="P207" s="148"/>
      <c r="Q207" s="148"/>
      <c r="R207" s="148"/>
    </row>
    <row r="208" spans="9:18" ht="19.899999999999999" customHeight="1" x14ac:dyDescent="0.25">
      <c r="I208" s="148"/>
      <c r="J208" s="148"/>
      <c r="K208" s="148"/>
      <c r="L208" s="148"/>
      <c r="M208" s="148"/>
      <c r="N208" s="148"/>
      <c r="O208" s="148"/>
      <c r="P208" s="148"/>
      <c r="Q208" s="148"/>
      <c r="R208" s="148"/>
    </row>
    <row r="209" spans="9:18" ht="19.899999999999999" customHeight="1" x14ac:dyDescent="0.25">
      <c r="I209" s="148"/>
      <c r="J209" s="148"/>
      <c r="K209" s="148"/>
      <c r="L209" s="148"/>
      <c r="M209" s="148"/>
      <c r="N209" s="148"/>
      <c r="O209" s="148"/>
      <c r="P209" s="148"/>
      <c r="Q209" s="148"/>
      <c r="R209" s="148"/>
    </row>
    <row r="210" spans="9:18" ht="19.899999999999999" customHeight="1" x14ac:dyDescent="0.25">
      <c r="I210" s="148"/>
      <c r="J210" s="148"/>
      <c r="K210" s="148"/>
      <c r="L210" s="148"/>
      <c r="M210" s="148"/>
      <c r="N210" s="148"/>
      <c r="O210" s="148"/>
      <c r="P210" s="148"/>
      <c r="Q210" s="148"/>
      <c r="R210" s="148"/>
    </row>
    <row r="211" spans="9:18" ht="19.899999999999999" customHeight="1" x14ac:dyDescent="0.25">
      <c r="I211" s="148"/>
      <c r="J211" s="148"/>
      <c r="K211" s="148"/>
      <c r="L211" s="148"/>
      <c r="M211" s="148"/>
      <c r="N211" s="148"/>
      <c r="O211" s="148"/>
      <c r="P211" s="148"/>
      <c r="Q211" s="148"/>
      <c r="R211" s="148"/>
    </row>
    <row r="212" spans="9:18" ht="19.899999999999999" customHeight="1" x14ac:dyDescent="0.25">
      <c r="I212" s="148"/>
      <c r="J212" s="148"/>
      <c r="K212" s="148"/>
      <c r="L212" s="148"/>
      <c r="M212" s="148"/>
      <c r="N212" s="148"/>
      <c r="O212" s="148"/>
      <c r="P212" s="148"/>
      <c r="Q212" s="148"/>
      <c r="R212" s="148"/>
    </row>
    <row r="213" spans="9:18" ht="19.899999999999999" customHeight="1" x14ac:dyDescent="0.25">
      <c r="I213" s="148"/>
      <c r="J213" s="148"/>
      <c r="K213" s="148"/>
      <c r="L213" s="148"/>
      <c r="M213" s="148"/>
      <c r="N213" s="148"/>
      <c r="O213" s="148"/>
      <c r="P213" s="148"/>
      <c r="Q213" s="148"/>
      <c r="R213" s="148"/>
    </row>
    <row r="214" spans="9:18" ht="19.899999999999999" customHeight="1" x14ac:dyDescent="0.25">
      <c r="I214" s="148"/>
      <c r="J214" s="148"/>
      <c r="K214" s="148"/>
      <c r="L214" s="148"/>
      <c r="M214" s="148"/>
      <c r="N214" s="148"/>
      <c r="O214" s="148"/>
      <c r="P214" s="148"/>
      <c r="Q214" s="148"/>
      <c r="R214" s="148"/>
    </row>
    <row r="215" spans="9:18" ht="19.899999999999999" customHeight="1" x14ac:dyDescent="0.25">
      <c r="I215" s="148"/>
      <c r="J215" s="148"/>
      <c r="K215" s="148"/>
      <c r="L215" s="148"/>
      <c r="M215" s="148"/>
      <c r="N215" s="148"/>
      <c r="O215" s="148"/>
      <c r="P215" s="148"/>
      <c r="Q215" s="148"/>
      <c r="R215" s="148"/>
    </row>
    <row r="216" spans="9:18" ht="19.899999999999999" customHeight="1" x14ac:dyDescent="0.25">
      <c r="I216" s="148"/>
      <c r="J216" s="148"/>
      <c r="K216" s="148"/>
      <c r="L216" s="148"/>
      <c r="M216" s="148"/>
      <c r="N216" s="148"/>
      <c r="O216" s="148"/>
      <c r="P216" s="148"/>
      <c r="Q216" s="148"/>
      <c r="R216" s="148"/>
    </row>
    <row r="217" spans="9:18" ht="19.899999999999999" customHeight="1" x14ac:dyDescent="0.25">
      <c r="I217" s="148"/>
      <c r="J217" s="148"/>
      <c r="K217" s="148"/>
      <c r="L217" s="148"/>
      <c r="M217" s="148"/>
      <c r="N217" s="148"/>
      <c r="O217" s="148"/>
      <c r="P217" s="148"/>
      <c r="Q217" s="148"/>
      <c r="R217" s="148"/>
    </row>
    <row r="218" spans="9:18" ht="19.899999999999999" customHeight="1" x14ac:dyDescent="0.25">
      <c r="I218" s="148"/>
      <c r="J218" s="148"/>
      <c r="K218" s="148"/>
      <c r="L218" s="148"/>
      <c r="M218" s="148"/>
      <c r="N218" s="148"/>
      <c r="O218" s="148"/>
      <c r="P218" s="148"/>
      <c r="Q218" s="148"/>
      <c r="R218" s="148"/>
    </row>
  </sheetData>
  <sheetProtection algorithmName="SHA-512" hashValue="4haRrtwu7dyHJ4wVsBWUT8lE64llbXzXxFOemz3D7c2oqQzVSVdvS3a5B5tASXePlbdRzX44B+R8gttrcIvXJQ==" saltValue="01hz7jGkp+yawcrOBI070g==" spinCount="100000" sheet="1" objects="1" scenarios="1"/>
  <sortState ref="H23:H29">
    <sortCondition descending="1" ref="H23"/>
  </sortState>
  <mergeCells count="43">
    <mergeCell ref="F12:H12"/>
    <mergeCell ref="F13:H13"/>
    <mergeCell ref="F14:H14"/>
    <mergeCell ref="F7:H7"/>
    <mergeCell ref="F8:H8"/>
    <mergeCell ref="F9:H9"/>
    <mergeCell ref="F10:H10"/>
    <mergeCell ref="F11:H11"/>
    <mergeCell ref="F1:H2"/>
    <mergeCell ref="F3:H3"/>
    <mergeCell ref="F4:H4"/>
    <mergeCell ref="F5:H5"/>
    <mergeCell ref="F6:H6"/>
    <mergeCell ref="I29:I30"/>
    <mergeCell ref="J29:J30"/>
    <mergeCell ref="B13:C13"/>
    <mergeCell ref="B15:C15"/>
    <mergeCell ref="D13:E13"/>
    <mergeCell ref="D15:E15"/>
    <mergeCell ref="B14:C14"/>
    <mergeCell ref="D14:E14"/>
    <mergeCell ref="F15:H15"/>
    <mergeCell ref="B8:C8"/>
    <mergeCell ref="B9:C9"/>
    <mergeCell ref="B6:C6"/>
    <mergeCell ref="D4:E4"/>
    <mergeCell ref="D5:E5"/>
    <mergeCell ref="L17:M17"/>
    <mergeCell ref="B17:F17"/>
    <mergeCell ref="I17:J17"/>
    <mergeCell ref="B11:C11"/>
    <mergeCell ref="B1:E1"/>
    <mergeCell ref="B10:C10"/>
    <mergeCell ref="B2:C2"/>
    <mergeCell ref="B3:C3"/>
    <mergeCell ref="D2:E2"/>
    <mergeCell ref="D3:E3"/>
    <mergeCell ref="D12:E12"/>
    <mergeCell ref="B12:C12"/>
    <mergeCell ref="B4:C4"/>
    <mergeCell ref="B7:C7"/>
    <mergeCell ref="B5:C5"/>
    <mergeCell ref="D6:E6"/>
  </mergeCells>
  <phoneticPr fontId="13" type="noConversion"/>
  <conditionalFormatting sqref="D2:D7">
    <cfRule type="expression" dxfId="2" priority="1" stopIfTrue="1">
      <formula>LEN($D2)&lt;1</formula>
    </cfRule>
  </conditionalFormatting>
  <conditionalFormatting sqref="D11:D15">
    <cfRule type="expression" dxfId="1" priority="2" stopIfTrue="1">
      <formula>LEN($D11)&lt;1</formula>
    </cfRule>
  </conditionalFormatting>
  <conditionalFormatting sqref="E7">
    <cfRule type="expression" dxfId="0" priority="13" stopIfTrue="1">
      <formula>LEN($E7)&lt;1</formula>
    </cfRule>
  </conditionalFormatting>
  <dataValidations count="11">
    <dataValidation type="list" allowBlank="1" showInputMessage="1" showErrorMessage="1" prompt="SADECE emekli olan personel için &quot;EVET&quot; seçilmelidir. Emekli olmayan personel için lütfen seçim yapmayınız." sqref="F19:F58">
      <formula1>"EVET"</formula1>
    </dataValidation>
    <dataValidation type="list" allowBlank="1" showInputMessage="1" showErrorMessage="1" sqref="D11">
      <formula1>RaporDönemi</formula1>
    </dataValidation>
    <dataValidation allowBlank="1" showInputMessage="1" showErrorMessage="1" error="Proje Numarasını hatalı girdiniz." prompt="Bu excel dosyası 1071 Destek Programı kapsamında desteklenen projeler için kullanılabilir." sqref="D2:E2"/>
    <dataValidation allowBlank="1" showInputMessage="1" showErrorMessage="1" prompt="Gider Formlarını imzlamaya yetkili kuruluş yetkilisi/yetkililerinin Adı Soyadı aralarında tire (-) olacak şekilde yazılmalıdır. Örneğin; Murat Kurşuncu veya Murat Kurşuncu - Ahmet Kurşuncu gibi." sqref="D15"/>
    <dataValidation type="date" operator="greaterThanOrEqual" allowBlank="1" showInputMessage="1" showErrorMessage="1" prompt="Gider Formlarının imzalanacağı tarih yazılmalıdır. Tarih verisi Bugün olarak otomatik gelmektedir. İstenilen tarih bilgisi gün/ay/yıl olarak girilebilir._x000a_" sqref="D13">
      <formula1>1</formula1>
    </dataValidation>
    <dataValidation type="date" operator="greaterThanOrEqual" allowBlank="1" showInputMessage="1" showErrorMessage="1" prompt="Dönem Başlangıç Tarihini gün/ay/yıl olarak giriniz." sqref="D7">
      <formula1>1</formula1>
    </dataValidation>
    <dataValidation type="date" operator="greaterThanOrEqual" allowBlank="1" showInputMessage="1" showErrorMessage="1" error="Dönem bitiş tarihi dönem başlangıç tarihinden büyük olmalıdır." prompt="Dönem Bitiş Tarihini gün/ay/yıl olarak giriniz." sqref="E7">
      <formula1>D7</formula1>
    </dataValidation>
    <dataValidation type="decimal" allowBlank="1" showInputMessage="1" showErrorMessage="1" error="Destek oranı en fazla 100% olabilir." prompt="Destek oranını giriniz._x000a_" sqref="D14:E14">
      <formula1>0</formula1>
      <formula2>1</formula2>
    </dataValidation>
    <dataValidation type="date" operator="greaterThanOrEqual" allowBlank="1" showInputMessage="1" showErrorMessage="1" error="Lütfen gün/ay/yıl olarak tarih giriniz." prompt="Proje Başvuru Tarihini gün/ay/yıl olarak giriniz." sqref="D4:E4">
      <formula1>1</formula1>
    </dataValidation>
    <dataValidation type="date" operator="greaterThanOrEqual" allowBlank="1" showInputMessage="1" showErrorMessage="1" prompt="Proje Bitiş Tarihini gün/ay/yıl olarak giriniz." sqref="D6:E6">
      <formula1>36526</formula1>
    </dataValidation>
    <dataValidation type="date" operator="greaterThanOrEqual" allowBlank="1" showInputMessage="1" showErrorMessage="1" prompt="Destek Bitiş Tarihini gün/ay/yıl olarak giriniz." sqref="D5:E5">
      <formula1>1</formula1>
    </dataValidation>
  </dataValidations>
  <pageMargins left="0.70866141732283472" right="0.70866141732283472" top="0.55118110236220474" bottom="0.55118110236220474" header="0.31496062992125984" footer="0.31496062992125984"/>
  <pageSetup paperSize="9" scale="44" orientation="portrait" r:id="rId1"/>
  <ignoredErrors>
    <ignoredError sqref="D13"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IF(YilDonem&lt;&gt;"",CONCATENATE(VLOOKUP(DönBasAy+8,AyTablo,2,0),"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IFERROR(IF(N8="EVET",VLOOKUP(VLOOKUP(DönBasAy+8,YilDönemTablo,4,0),SGKTAVAN,2,0)*0.245,VLOOKUP(VLOOKUP(DönBasAy+8,YilDönemTablo,4,0),SGKTAVAN,2,0)*0.205),0)</f>
        <v>0</v>
      </c>
      <c r="P8" s="69">
        <f t="shared" ref="P8:P27" si="2">IFERROR(IF(N8="EVET",0,VLOOKUP(VLOOKUP(DönBasAy+8,YilDönemTablo,4,0),SGKTAVAN,2,0)*0.02),0)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2.2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IF(YilDonem&lt;&gt;"",CONCATENATE(VLOOKUP(DönBasAy+8,AyTablo,2,0),"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IFERROR(IF(N40="EVET",VLOOKUP(VLOOKUP(DönBasAy+8,YilDönemTablo,4,0),SGKTAVAN,2,0)*0.245,VLOOKUP(VLOOKUP(DönBasAy+8,YilDönemTablo,4,0),SGKTAVAN,2,0)*0.205),0)</f>
        <v>0</v>
      </c>
      <c r="P40" s="69">
        <f t="shared" ref="P40:P59" si="10">IFERROR(IF(N40="EVET",0,VLOOKUP(VLOOKUP(DönBasAy+8,YilDönemTablo,4,0),SGKTAVAN,2,0)*0.02),0)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1.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T16xppjQ919V1ssS1hevmUMbSU7ROYh6PhyaP5xcidAuRhxEV2yEG30u8OhGNDNQ8kmD0cVLcr5fRBeGzRiKOA==" saltValue="maxzzUQMvmlQqjXEGJLn8Q==" spinCount="100000" sheet="1" objects="1" scenarios="1"/>
  <mergeCells count="46">
    <mergeCell ref="A29:L29"/>
    <mergeCell ref="A30:L30"/>
    <mergeCell ref="A61:L61"/>
    <mergeCell ref="A62:L62"/>
    <mergeCell ref="S6:T6"/>
    <mergeCell ref="A28:B28"/>
    <mergeCell ref="C31:D31"/>
    <mergeCell ref="C32:D32"/>
    <mergeCell ref="E32:G32"/>
    <mergeCell ref="F6:F7"/>
    <mergeCell ref="G6:G7"/>
    <mergeCell ref="H6:K6"/>
    <mergeCell ref="L6:L7"/>
    <mergeCell ref="O6:P6"/>
    <mergeCell ref="Q6:R6"/>
    <mergeCell ref="A6:A7"/>
    <mergeCell ref="B6:B7"/>
    <mergeCell ref="C6:C7"/>
    <mergeCell ref="D6:D7"/>
    <mergeCell ref="E6:E7"/>
    <mergeCell ref="A1:L1"/>
    <mergeCell ref="A2:L2"/>
    <mergeCell ref="E3:H3"/>
    <mergeCell ref="B4:L4"/>
    <mergeCell ref="B5:L5"/>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IF(YilDonem&lt;&gt;"",CONCATENATE(VLOOKUP(DönBasAy+9,AyTablo,2,0),"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IFERROR(IF(N8="EVET",VLOOKUP(VLOOKUP(DönBasAy+9,YilDönemTablo,4,0),SGKTAVAN,2,0)*0.245,VLOOKUP(VLOOKUP(DönBasAy+9,YilDönemTablo,4,0),SGKTAVAN,2,0)*0.205),0)</f>
        <v>0</v>
      </c>
      <c r="P8" s="69">
        <f t="shared" ref="P8:P27" si="2">IFERROR(IF(N8="EVET",0,VLOOKUP(VLOOKUP(DönBasAy+9,YilDönemTablo,4,0),SGKTAVAN,2,0)*0.02),0)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28.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IF(YilDonem&lt;&gt;"",CONCATENATE(VLOOKUP(DönBasAy+9,AyTablo,2,0),"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IFERROR(IF(N40="EVET",VLOOKUP(VLOOKUP(DönBasAy+9,YilDönemTablo,4,0),SGKTAVAN,2,0)*0.245,VLOOKUP(VLOOKUP(DönBasAy+9,YilDönemTablo,4,0),SGKTAVAN,2,0)*0.205),0)</f>
        <v>0</v>
      </c>
      <c r="P40" s="69">
        <f t="shared" ref="P40:P59" si="10">IFERROR(IF(N40="EVET",0,VLOOKUP(VLOOKUP(DönBasAy+9,YilDönemTablo,4,0),SGKTAVAN,2,0)*0.02),0)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27.7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EG+rr7Z2LDkkAV4SLb/6WZjsTYtoH3kHKEDjGU6QaFGsHPfTBKwQSnzWEMFxmQEdznW3hjJpnBLp9UJTnpTHg==" saltValue="WvRxcDUip+EzgT/k1uetbA==" spinCount="100000" sheet="1" objects="1" scenarios="1"/>
  <mergeCells count="46">
    <mergeCell ref="A29:L29"/>
    <mergeCell ref="A30:L30"/>
    <mergeCell ref="A61:L61"/>
    <mergeCell ref="A62:L62"/>
    <mergeCell ref="S6:T6"/>
    <mergeCell ref="A28:B28"/>
    <mergeCell ref="C31:D31"/>
    <mergeCell ref="C32:D32"/>
    <mergeCell ref="E32:G32"/>
    <mergeCell ref="F6:F7"/>
    <mergeCell ref="G6:G7"/>
    <mergeCell ref="H6:K6"/>
    <mergeCell ref="L6:L7"/>
    <mergeCell ref="O6:P6"/>
    <mergeCell ref="Q6:R6"/>
    <mergeCell ref="A6:A7"/>
    <mergeCell ref="B6:B7"/>
    <mergeCell ref="C6:C7"/>
    <mergeCell ref="D6:D7"/>
    <mergeCell ref="E6:E7"/>
    <mergeCell ref="A1:L1"/>
    <mergeCell ref="A2:L2"/>
    <mergeCell ref="E3:H3"/>
    <mergeCell ref="B4:L4"/>
    <mergeCell ref="B5:L5"/>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IF(YilDonem&lt;&gt;"",CONCATENATE(VLOOKUP(DönBasAy+10,AyTablo,2,0),"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IFERROR(IF(N8="EVET",VLOOKUP(VLOOKUP(DönBasAy+10,YilDönemTablo,4,0),SGKTAVAN,2,0)*0.245,VLOOKUP(VLOOKUP(DönBasAy+10,YilDönemTablo,4,0),SGKTAVAN,2,0)*0.205),0)</f>
        <v>0</v>
      </c>
      <c r="P8" s="69">
        <f t="shared" ref="P8:P27" si="2">IFERROR(IF(N8="EVET",0,VLOOKUP(VLOOKUP(DönBasAy+10,YilDönemTablo,4,0),SGKTAVAN,2,0)*0.02),0)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0"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IF(YilDonem&lt;&gt;"",CONCATENATE(VLOOKUP(DönBasAy+10,AyTablo,2,0),"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IFERROR(IF(N40="EVET",VLOOKUP(VLOOKUP(DönBasAy+10,YilDönemTablo,4,0),SGKTAVAN,2,0)*0.245,VLOOKUP(VLOOKUP(DönBasAy+10,YilDönemTablo,4,0),SGKTAVAN,2,0)*0.205),0)</f>
        <v>0</v>
      </c>
      <c r="P40" s="69">
        <f t="shared" ref="P40:P59" si="10">IFERROR(IF(N40="EVET",0,VLOOKUP(VLOOKUP(DönBasAy+10,YilDönemTablo,4,0),SGKTAVAN,2,0)*0.02),0)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0"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lpRlV8Oead4nGpCKSv8+QeeOcI5Aih97jIkgVu2xT2lJxoXggvBNgRUowabk/+UDsg4tuXTMdPMNqCQL9MO5nw==" saltValue="PjgsJqG8+DWTJYczt99azg==" spinCount="100000" sheet="1" objects="1" scenarios="1"/>
  <mergeCells count="46">
    <mergeCell ref="A29:L29"/>
    <mergeCell ref="A30:L30"/>
    <mergeCell ref="A61:L61"/>
    <mergeCell ref="A62:L62"/>
    <mergeCell ref="S6:T6"/>
    <mergeCell ref="A28:B28"/>
    <mergeCell ref="C31:D31"/>
    <mergeCell ref="C32:D32"/>
    <mergeCell ref="E32:G32"/>
    <mergeCell ref="F6:F7"/>
    <mergeCell ref="G6:G7"/>
    <mergeCell ref="H6:K6"/>
    <mergeCell ref="L6:L7"/>
    <mergeCell ref="O6:P6"/>
    <mergeCell ref="Q6:R6"/>
    <mergeCell ref="A6:A7"/>
    <mergeCell ref="B6:B7"/>
    <mergeCell ref="C6:C7"/>
    <mergeCell ref="D6:D7"/>
    <mergeCell ref="E6:E7"/>
    <mergeCell ref="A1:L1"/>
    <mergeCell ref="A2:L2"/>
    <mergeCell ref="E3:H3"/>
    <mergeCell ref="B4:L4"/>
    <mergeCell ref="B5:L5"/>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IF(YilDonem&lt;&gt;"",CONCATENATE(VLOOKUP(DönBasAy+11,AyTablo,2,0),"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IFERROR(IF(N8="EVET",VLOOKUP(VLOOKUP(DönBasAy+11,YilDönemTablo,4,0),SGKTAVAN,2,0)*0.245,VLOOKUP(VLOOKUP(DönBasAy+11,YilDönemTablo,4,0),SGKTAVAN,2,0)*0.205),0)</f>
        <v>0</v>
      </c>
      <c r="P8" s="69">
        <f t="shared" ref="P8:P27" si="2">IFERROR(IF(N8="EVET",0,VLOOKUP(VLOOKUP(DönBasAy+11,YilDönemTablo,4,0),SGKTAVAN,2,0)*0.02),0)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28.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IF(YilDonem&lt;&gt;"",CONCATENATE(VLOOKUP(DönBasAy+11,AyTablo,2,0),"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IFERROR(IF(N40="EVET",VLOOKUP(VLOOKUP(DönBasAy+11,YilDönemTablo,4,0),SGKTAVAN,2,0)*0.245,VLOOKUP(VLOOKUP(DönBasAy+11,YilDönemTablo,4,0),SGKTAVAN,2,0)*0.205),0)</f>
        <v>0</v>
      </c>
      <c r="P40" s="69">
        <f t="shared" ref="P40:P59" si="10">IFERROR(IF(N40="EVET",0,VLOOKUP(VLOOKUP(DönBasAy+11,YilDönemTablo,4,0),SGKTAVAN,2,0)*0.02),0)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28.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8mc5LQaqOTitXUV8bvurV/aFS7dzqQG4Bt6ftvfOWtEdsbyTbJ8dpOd4fLb4S62TKg76T6Ff7qxypTygav06mQ==" saltValue="dpJz/T0IFoePAT3Wqd5U9g==" spinCount="100000" sheet="1" objects="1" scenarios="1"/>
  <mergeCells count="46">
    <mergeCell ref="A29:L29"/>
    <mergeCell ref="A30:L30"/>
    <mergeCell ref="A61:L61"/>
    <mergeCell ref="A62:L62"/>
    <mergeCell ref="S6:T6"/>
    <mergeCell ref="A28:B28"/>
    <mergeCell ref="C31:D31"/>
    <mergeCell ref="C32:D32"/>
    <mergeCell ref="E32:G32"/>
    <mergeCell ref="F6:F7"/>
    <mergeCell ref="G6:G7"/>
    <mergeCell ref="H6:K6"/>
    <mergeCell ref="L6:L7"/>
    <mergeCell ref="O6:P6"/>
    <mergeCell ref="Q6:R6"/>
    <mergeCell ref="A6:A7"/>
    <mergeCell ref="B6:B7"/>
    <mergeCell ref="C6:C7"/>
    <mergeCell ref="D6:D7"/>
    <mergeCell ref="E6:E7"/>
    <mergeCell ref="A1:L1"/>
    <mergeCell ref="A2:L2"/>
    <mergeCell ref="E3:H3"/>
    <mergeCell ref="B4:L4"/>
    <mergeCell ref="B5:L5"/>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IF(YilDonem&lt;&gt;"",CONCATENATE(VLOOKUP(DönBasAy+12,AyTablo,2,0),"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IFERROR(IF(N8="EVET",VLOOKUP(VLOOKUP(DönBasAy+12,YilDönemTablo,4,0),SGKTAVAN,2,0)*0.245,VLOOKUP(VLOOKUP(DönBasAy+12,YilDönemTablo,4,0),SGKTAVAN,2,0)*0.205),0)</f>
        <v>0</v>
      </c>
      <c r="P8" s="69">
        <f t="shared" ref="P8:P27" si="2">IFERROR(IF(N8="EVET",0,VLOOKUP(VLOOKUP(DönBasAy+12,YilDönemTablo,4,0),SGKTAVAN,2,0)*0.02),0)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26.2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IF(YilDonem&lt;&gt;"",CONCATENATE(VLOOKUP(DönBasAy+12,AyTablo,2,0),"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IFERROR(IF(N40="EVET",VLOOKUP(VLOOKUP(DönBasAy+12,YilDönemTablo,4,0),SGKTAVAN,2,0)*0.245,VLOOKUP(VLOOKUP(DönBasAy+12,YilDönemTablo,4,0),SGKTAVAN,2,0)*0.205),0)</f>
        <v>0</v>
      </c>
      <c r="P40" s="69">
        <f t="shared" ref="P40:P59" si="10">IFERROR(IF(N40="EVET",0,VLOOKUP(VLOOKUP(DönBasAy+12,YilDönemTablo,4,0),SGKTAVAN,2,0)*0.02),0)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26.2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Hryjvo9KWjWOmhxekZMlhLoUl53mYG0vVFCV1iZUsM5szNnEMlkN5ZmEM10VR3wciHVZ6zWzc8KxMfK1nbR6BQ==" saltValue="uvyV1V+6FTlailQrx1+oDw==" spinCount="100000" sheet="1" objects="1" scenarios="1"/>
  <mergeCells count="46">
    <mergeCell ref="A1:L1"/>
    <mergeCell ref="A2:L2"/>
    <mergeCell ref="E3:H3"/>
    <mergeCell ref="B4:L4"/>
    <mergeCell ref="B5:L5"/>
    <mergeCell ref="A33:L33"/>
    <mergeCell ref="F6:F7"/>
    <mergeCell ref="G6:G7"/>
    <mergeCell ref="H6:K6"/>
    <mergeCell ref="L6:L7"/>
    <mergeCell ref="A6:A7"/>
    <mergeCell ref="B6:B7"/>
    <mergeCell ref="C6:C7"/>
    <mergeCell ref="D6:D7"/>
    <mergeCell ref="E6:E7"/>
    <mergeCell ref="A29:L29"/>
    <mergeCell ref="A30:L30"/>
    <mergeCell ref="S6:T6"/>
    <mergeCell ref="A28:B28"/>
    <mergeCell ref="C31:D31"/>
    <mergeCell ref="C32:D32"/>
    <mergeCell ref="E32:G32"/>
    <mergeCell ref="O6:P6"/>
    <mergeCell ref="Q6:R6"/>
    <mergeCell ref="S38:T38"/>
    <mergeCell ref="A60:B60"/>
    <mergeCell ref="C63:D63"/>
    <mergeCell ref="A34:L34"/>
    <mergeCell ref="E35:H35"/>
    <mergeCell ref="B36:L36"/>
    <mergeCell ref="B37:L37"/>
    <mergeCell ref="A38:A39"/>
    <mergeCell ref="B38:B39"/>
    <mergeCell ref="C38:C39"/>
    <mergeCell ref="D38:D39"/>
    <mergeCell ref="E38:E39"/>
    <mergeCell ref="F38:F39"/>
    <mergeCell ref="H38:K38"/>
    <mergeCell ref="L38:L39"/>
    <mergeCell ref="A61:L61"/>
    <mergeCell ref="C64:D64"/>
    <mergeCell ref="E64:G64"/>
    <mergeCell ref="G38:G39"/>
    <mergeCell ref="O38:P38"/>
    <mergeCell ref="Q38:R38"/>
    <mergeCell ref="A62:L62"/>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s>
  <pageMargins left="0.7" right="0.7" top="0.75" bottom="0.75" header="0.3" footer="0.3"/>
  <pageSetup paperSize="9" scale="41" orientation="landscape" r:id="rId1"/>
  <rowBreaks count="1" manualBreakCount="1">
    <brk id="32" max="11" man="1"/>
  </rowBreaks>
  <colBreaks count="1" manualBreakCount="1">
    <brk id="12"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IF(YilDonem&lt;&gt;"",CONCATENATE(VLOOKUP(DönBasAy+13,AyTablo,2,0),"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IFERROR(IF(N8="EVET",VLOOKUP(VLOOKUP(DönBasAy+13,YilDönemTablo,4,0),SGKTAVAN,2,0)*0.245,VLOOKUP(VLOOKUP(DönBasAy+13,YilDönemTablo,4,0),SGKTAVAN,2,0)*0.205),0)</f>
        <v>0</v>
      </c>
      <c r="P8" s="69">
        <f t="shared" ref="P8:P27" si="2">IFERROR(IF(N8="EVET",0,VLOOKUP(VLOOKUP(DönBasAy+13,YilDönemTablo,4,0),SGKTAVAN,2,0)*0.02),0)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0"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IF(YilDonem&lt;&gt;"",CONCATENATE(VLOOKUP(DönBasAy+13,AyTablo,2,0),"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IFERROR(IF(N40="EVET",VLOOKUP(VLOOKUP(DönBasAy+13,YilDönemTablo,4,0),SGKTAVAN,2,0)*0.245,VLOOKUP(VLOOKUP(DönBasAy+13,YilDönemTablo,4,0),SGKTAVAN,2,0)*0.205),0)</f>
        <v>0</v>
      </c>
      <c r="P40" s="69">
        <f t="shared" ref="P40:P59" si="10">IFERROR(IF(N40="EVET",0,VLOOKUP(VLOOKUP(DönBasAy+13,YilDönemTablo,4,0),SGKTAVAN,2,0)*0.02),0)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0"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Zxa1BQgMbs3jWCIybpANmksCRVTb7v4YrlpoVsqVmyHNdCLa4NliSh/yp3XBMQCu3p6PKto2jSPCdNDoCvOaww==" saltValue="wymGzhwv1IuWYGw0sU8s7A==" spinCount="100000" sheet="1" objects="1" scenarios="1"/>
  <mergeCells count="46">
    <mergeCell ref="A1:L1"/>
    <mergeCell ref="A2:L2"/>
    <mergeCell ref="E3:H3"/>
    <mergeCell ref="B4:L4"/>
    <mergeCell ref="B5:L5"/>
    <mergeCell ref="A33:L33"/>
    <mergeCell ref="F6:F7"/>
    <mergeCell ref="G6:G7"/>
    <mergeCell ref="H6:K6"/>
    <mergeCell ref="L6:L7"/>
    <mergeCell ref="A6:A7"/>
    <mergeCell ref="B6:B7"/>
    <mergeCell ref="C6:C7"/>
    <mergeCell ref="D6:D7"/>
    <mergeCell ref="E6:E7"/>
    <mergeCell ref="A29:L29"/>
    <mergeCell ref="A30:L30"/>
    <mergeCell ref="S6:T6"/>
    <mergeCell ref="A28:B28"/>
    <mergeCell ref="C31:D31"/>
    <mergeCell ref="C32:D32"/>
    <mergeCell ref="E32:G32"/>
    <mergeCell ref="O6:P6"/>
    <mergeCell ref="Q6:R6"/>
    <mergeCell ref="S38:T38"/>
    <mergeCell ref="A60:B60"/>
    <mergeCell ref="C63:D63"/>
    <mergeCell ref="A34:L34"/>
    <mergeCell ref="E35:H35"/>
    <mergeCell ref="B36:L36"/>
    <mergeCell ref="B37:L37"/>
    <mergeCell ref="A38:A39"/>
    <mergeCell ref="B38:B39"/>
    <mergeCell ref="C38:C39"/>
    <mergeCell ref="D38:D39"/>
    <mergeCell ref="E38:E39"/>
    <mergeCell ref="F38:F39"/>
    <mergeCell ref="H38:K38"/>
    <mergeCell ref="L38:L39"/>
    <mergeCell ref="A61:L61"/>
    <mergeCell ref="C64:D64"/>
    <mergeCell ref="E64:G64"/>
    <mergeCell ref="G38:G39"/>
    <mergeCell ref="O38:P38"/>
    <mergeCell ref="Q38:R38"/>
    <mergeCell ref="A62:L62"/>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s>
  <pageMargins left="0.7" right="0.7" top="0.75" bottom="0.75" header="0.3" footer="0.3"/>
  <pageSetup paperSize="9" scale="41" orientation="landscape" r:id="rId1"/>
  <rowBreaks count="1" manualBreakCount="1">
    <brk id="32"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AA64"/>
  <sheetViews>
    <sheetView zoomScale="80" zoomScaleNormal="80" workbookViewId="0">
      <selection activeCell="C8" sqref="C8"/>
    </sheetView>
  </sheetViews>
  <sheetFormatPr defaultColWidth="9.140625" defaultRowHeight="15" x14ac:dyDescent="0.25"/>
  <cols>
    <col min="1" max="1" width="9.140625" style="9"/>
    <col min="2" max="2" width="34.7109375" style="9" customWidth="1"/>
    <col min="3" max="3" width="11.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IF(YilDonem&lt;&gt;"",CONCATENATE(VLOOKUP(DönBasAy+14,AyTablo,2,0),"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IFERROR(IF(N8="EVET",VLOOKUP(VLOOKUP(DönBasAy+14,YilDönemTablo,4,0),SGKTAVAN,2,0)*0.245,VLOOKUP(VLOOKUP(DönBasAy+14,YilDönemTablo,4,0),SGKTAVAN,2,0)*0.205),0)</f>
        <v>0</v>
      </c>
      <c r="P8" s="69">
        <f t="shared" ref="P8:P27" si="2">IFERROR(IF(N8="EVET",0,VLOOKUP(VLOOKUP(DönBasAy+14,YilDönemTablo,4,0),SGKTAVAN,2,0)*0.02),0)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1.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IF(YilDonem&lt;&gt;"",CONCATENATE(VLOOKUP(DönBasAy+14,AyTablo,2,0),"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IFERROR(IF(N40="EVET",VLOOKUP(VLOOKUP(DönBasAy+14,YilDönemTablo,4,0),SGKTAVAN,2,0)*0.245,VLOOKUP(VLOOKUP(DönBasAy+14,YilDönemTablo,4,0),SGKTAVAN,2,0)*0.205),0)</f>
        <v>0</v>
      </c>
      <c r="P40" s="69">
        <f t="shared" ref="P40:P59" si="10">IFERROR(IF(N40="EVET",0,VLOOKUP(VLOOKUP(DönBasAy+14,YilDönemTablo,4,0),SGKTAVAN,2,0)*0.02),0)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1.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pm9+EdHs865ITQth6lUm7thI24xqlJRZ74WNsKI57Az9zQBoFfk+1/StJaUvu0yNzQDqUzzOCA2htmWumwGr7g==" saltValue="LnNCmOn2akR8mYS4mo6lQA==" spinCount="100000" sheet="1" objects="1" scenarios="1"/>
  <mergeCells count="46">
    <mergeCell ref="A1:L1"/>
    <mergeCell ref="A2:L2"/>
    <mergeCell ref="E3:H3"/>
    <mergeCell ref="B4:L4"/>
    <mergeCell ref="B5:L5"/>
    <mergeCell ref="A33:L33"/>
    <mergeCell ref="F6:F7"/>
    <mergeCell ref="G6:G7"/>
    <mergeCell ref="H6:K6"/>
    <mergeCell ref="L6:L7"/>
    <mergeCell ref="A6:A7"/>
    <mergeCell ref="B6:B7"/>
    <mergeCell ref="C6:C7"/>
    <mergeCell ref="D6:D7"/>
    <mergeCell ref="E6:E7"/>
    <mergeCell ref="A29:L29"/>
    <mergeCell ref="A30:L30"/>
    <mergeCell ref="S6:T6"/>
    <mergeCell ref="A28:B28"/>
    <mergeCell ref="C31:D31"/>
    <mergeCell ref="C32:D32"/>
    <mergeCell ref="E32:G32"/>
    <mergeCell ref="O6:P6"/>
    <mergeCell ref="Q6:R6"/>
    <mergeCell ref="S38:T38"/>
    <mergeCell ref="A60:B60"/>
    <mergeCell ref="C63:D63"/>
    <mergeCell ref="A34:L34"/>
    <mergeCell ref="E35:H35"/>
    <mergeCell ref="B36:L36"/>
    <mergeCell ref="B37:L37"/>
    <mergeCell ref="A38:A39"/>
    <mergeCell ref="B38:B39"/>
    <mergeCell ref="C38:C39"/>
    <mergeCell ref="D38:D39"/>
    <mergeCell ref="E38:E39"/>
    <mergeCell ref="F38:F39"/>
    <mergeCell ref="H38:K38"/>
    <mergeCell ref="L38:L39"/>
    <mergeCell ref="A61:L61"/>
    <mergeCell ref="C64:D64"/>
    <mergeCell ref="E64:G64"/>
    <mergeCell ref="G38:G39"/>
    <mergeCell ref="O38:P38"/>
    <mergeCell ref="Q38:R38"/>
    <mergeCell ref="A62:L62"/>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s>
  <pageMargins left="0.7" right="0.7" top="0.75" bottom="0.75" header="0.3" footer="0.3"/>
  <pageSetup paperSize="9" scale="42" orientation="landscape" r:id="rId1"/>
  <rowBreaks count="1" manualBreakCount="1">
    <brk id="32"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AX64"/>
  <sheetViews>
    <sheetView zoomScale="60" zoomScaleNormal="60" workbookViewId="0">
      <selection activeCell="AJ8" sqref="AJ8"/>
    </sheetView>
  </sheetViews>
  <sheetFormatPr defaultColWidth="8.85546875" defaultRowHeight="15" x14ac:dyDescent="0.25"/>
  <cols>
    <col min="1" max="1" width="8.85546875" style="43"/>
    <col min="2" max="2" width="34.7109375" style="43" customWidth="1"/>
    <col min="3" max="3" width="7.7109375" style="43" customWidth="1"/>
    <col min="4" max="4" width="14.42578125" style="43" customWidth="1"/>
    <col min="5" max="5" width="7.7109375" style="43" customWidth="1"/>
    <col min="6" max="6" width="14.42578125" style="43" customWidth="1"/>
    <col min="7" max="7" width="7.7109375" style="43" customWidth="1"/>
    <col min="8" max="8" width="14.42578125" style="43" customWidth="1"/>
    <col min="9" max="9" width="7.7109375" style="43" customWidth="1"/>
    <col min="10" max="10" width="14.42578125" style="43" customWidth="1"/>
    <col min="11" max="11" width="7.7109375" style="43" customWidth="1"/>
    <col min="12" max="12" width="14.42578125" style="43" customWidth="1"/>
    <col min="13" max="13" width="7.7109375" style="43" customWidth="1"/>
    <col min="14" max="14" width="14.42578125" style="43" customWidth="1"/>
    <col min="15" max="15" width="7.7109375" style="43" customWidth="1"/>
    <col min="16" max="16" width="14.42578125" style="43" customWidth="1"/>
    <col min="17" max="17" width="7.7109375" style="43" customWidth="1"/>
    <col min="18" max="18" width="14.42578125" style="43" customWidth="1"/>
    <col min="19" max="19" width="7.7109375" style="43" customWidth="1"/>
    <col min="20" max="20" width="14.42578125" style="43" customWidth="1"/>
    <col min="21" max="21" width="7.7109375" style="43" customWidth="1"/>
    <col min="22" max="22" width="14.42578125" style="43" customWidth="1"/>
    <col min="23" max="23" width="7.7109375" style="43" customWidth="1"/>
    <col min="24" max="24" width="14.42578125" style="43" customWidth="1"/>
    <col min="25" max="25" width="7.7109375" style="43" customWidth="1"/>
    <col min="26" max="26" width="14.42578125" style="43" customWidth="1"/>
    <col min="27" max="27" width="7.7109375" style="43" customWidth="1"/>
    <col min="28" max="28" width="14.42578125" style="43" customWidth="1"/>
    <col min="29" max="29" width="7.7109375" style="43" customWidth="1"/>
    <col min="30" max="30" width="14.42578125" style="43" customWidth="1"/>
    <col min="31" max="31" width="7.7109375" style="43" customWidth="1"/>
    <col min="32" max="32" width="14.42578125" style="43" customWidth="1"/>
    <col min="33" max="33" width="11.140625" style="43" customWidth="1"/>
    <col min="34" max="34" width="15.7109375" style="43" customWidth="1"/>
    <col min="35" max="35" width="9.7109375" style="43" customWidth="1"/>
    <col min="36" max="36" width="15.5703125" style="43" customWidth="1"/>
    <col min="37" max="37" width="8.85546875" style="43"/>
    <col min="38" max="43" width="8.85546875" style="43" hidden="1" customWidth="1"/>
    <col min="44" max="44" width="13.7109375" style="43" hidden="1" customWidth="1"/>
    <col min="45" max="50" width="0" style="43" hidden="1" customWidth="1"/>
    <col min="51" max="16384" width="8.85546875" style="43"/>
  </cols>
  <sheetData>
    <row r="1" spans="1:50" ht="15.75" customHeight="1" x14ac:dyDescent="0.25">
      <c r="A1" s="250" t="s">
        <v>28</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row>
    <row r="2" spans="1:50" x14ac:dyDescent="0.25">
      <c r="A2" s="251" t="str">
        <f>IF(YilDonem&lt;&gt;"",YilDonem,"")</f>
        <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row>
    <row r="3" spans="1:50" ht="19.5" thickBot="1" x14ac:dyDescent="0.35">
      <c r="A3" s="241" t="s">
        <v>33</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row>
    <row r="4" spans="1:50" ht="31.5" customHeight="1" thickBot="1" x14ac:dyDescent="0.3">
      <c r="A4" s="99" t="s">
        <v>1</v>
      </c>
      <c r="B4" s="242" t="str">
        <f>IF(ProjeNo&gt;0,ProjeNo,"")</f>
        <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4"/>
    </row>
    <row r="5" spans="1:50" ht="31.5" customHeight="1" thickBot="1" x14ac:dyDescent="0.3">
      <c r="A5" s="100" t="s">
        <v>9</v>
      </c>
      <c r="B5" s="245" t="str">
        <f>IF(ProjeAdi&gt;0,ProjeAdi,"")</f>
        <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7"/>
    </row>
    <row r="6" spans="1:50" ht="75" customHeight="1" thickBot="1" x14ac:dyDescent="0.3">
      <c r="A6" s="248" t="s">
        <v>5</v>
      </c>
      <c r="B6" s="237" t="s">
        <v>34</v>
      </c>
      <c r="C6" s="239" t="str">
        <f>IF(YilDonem&lt;&gt;"",VLOOKUP(DönBasAy,AyTablo,2,0),"")</f>
        <v/>
      </c>
      <c r="D6" s="240"/>
      <c r="E6" s="239" t="str">
        <f>IF(YilDonem&lt;&gt;"",VLOOKUP(DönBasAy+1,AyTablo,2,0),"")</f>
        <v/>
      </c>
      <c r="F6" s="240"/>
      <c r="G6" s="239" t="str">
        <f>IF(YilDonem&lt;&gt;"",VLOOKUP(DönBasAy+2,AyTablo,2,0),"")</f>
        <v/>
      </c>
      <c r="H6" s="240"/>
      <c r="I6" s="239" t="str">
        <f>IF(YilDonem&lt;&gt;"",VLOOKUP(DönBasAy+3,AyTablo,2,0),"")</f>
        <v/>
      </c>
      <c r="J6" s="240"/>
      <c r="K6" s="239" t="str">
        <f>IF(YilDonem&lt;&gt;"",VLOOKUP(DönBasAy+4,AyTablo,2,0),"")</f>
        <v/>
      </c>
      <c r="L6" s="240"/>
      <c r="M6" s="239" t="str">
        <f>IF(YilDonem&lt;&gt;"",VLOOKUP(DönBasAy+5,AyTablo,2,0),"")</f>
        <v/>
      </c>
      <c r="N6" s="240"/>
      <c r="O6" s="239" t="str">
        <f>IF(YilDonem&lt;&gt;"",VLOOKUP(DönBasAy+6,AyTablo,2,0),"")</f>
        <v/>
      </c>
      <c r="P6" s="240"/>
      <c r="Q6" s="239" t="str">
        <f>IF(YilDonem&lt;&gt;"",VLOOKUP(DönBasAy+7,AyTablo,2,0),"")</f>
        <v/>
      </c>
      <c r="R6" s="240"/>
      <c r="S6" s="239" t="str">
        <f>IF(YilDonem&lt;&gt;"",VLOOKUP(DönBasAy+8,AyTablo,2,0),"")</f>
        <v/>
      </c>
      <c r="T6" s="240"/>
      <c r="U6" s="239" t="str">
        <f>IF(YilDonem&lt;&gt;"",VLOOKUP(DönBasAy+9,AyTablo,2,0),"")</f>
        <v/>
      </c>
      <c r="V6" s="240"/>
      <c r="W6" s="239" t="str">
        <f>IF(YilDonem&lt;&gt;"",VLOOKUP(DönBasAy+10,AyTablo,2,0),"")</f>
        <v/>
      </c>
      <c r="X6" s="240"/>
      <c r="Y6" s="239" t="str">
        <f>IF(YilDonem&lt;&gt;"",VLOOKUP(DönBasAy+11,AyTablo,2,0),"")</f>
        <v/>
      </c>
      <c r="Z6" s="240"/>
      <c r="AA6" s="239" t="str">
        <f>IF(YilDonem&lt;&gt;"",VLOOKUP(DönBasAy+12,AyTablo,2,0),"")</f>
        <v/>
      </c>
      <c r="AB6" s="240"/>
      <c r="AC6" s="239" t="str">
        <f>IF(YilDonem&lt;&gt;"",VLOOKUP(DönBasAy+13,AyTablo,2,0),"")</f>
        <v/>
      </c>
      <c r="AD6" s="240"/>
      <c r="AE6" s="239" t="str">
        <f>IF(YilDonem&lt;&gt;"",VLOOKUP(DönBasAy+14,AyTablo,2,0),"")</f>
        <v/>
      </c>
      <c r="AF6" s="240"/>
      <c r="AG6" s="237" t="s">
        <v>29</v>
      </c>
      <c r="AH6" s="237" t="s">
        <v>30</v>
      </c>
      <c r="AI6" s="237" t="s">
        <v>31</v>
      </c>
      <c r="AJ6" s="237" t="s">
        <v>65</v>
      </c>
    </row>
    <row r="7" spans="1:50" ht="49.5" customHeight="1" thickBot="1" x14ac:dyDescent="0.3">
      <c r="A7" s="249"/>
      <c r="B7" s="238"/>
      <c r="C7" s="101" t="s">
        <v>12</v>
      </c>
      <c r="D7" s="101" t="s">
        <v>32</v>
      </c>
      <c r="E7" s="101" t="s">
        <v>12</v>
      </c>
      <c r="F7" s="101" t="s">
        <v>32</v>
      </c>
      <c r="G7" s="101" t="s">
        <v>12</v>
      </c>
      <c r="H7" s="101" t="s">
        <v>32</v>
      </c>
      <c r="I7" s="101" t="s">
        <v>12</v>
      </c>
      <c r="J7" s="101" t="s">
        <v>32</v>
      </c>
      <c r="K7" s="101" t="s">
        <v>12</v>
      </c>
      <c r="L7" s="101" t="s">
        <v>32</v>
      </c>
      <c r="M7" s="101" t="s">
        <v>12</v>
      </c>
      <c r="N7" s="101" t="s">
        <v>32</v>
      </c>
      <c r="O7" s="101" t="s">
        <v>12</v>
      </c>
      <c r="P7" s="101" t="s">
        <v>32</v>
      </c>
      <c r="Q7" s="101" t="s">
        <v>12</v>
      </c>
      <c r="R7" s="101" t="s">
        <v>32</v>
      </c>
      <c r="S7" s="101" t="s">
        <v>12</v>
      </c>
      <c r="T7" s="101" t="s">
        <v>32</v>
      </c>
      <c r="U7" s="101" t="s">
        <v>12</v>
      </c>
      <c r="V7" s="101" t="s">
        <v>32</v>
      </c>
      <c r="W7" s="101" t="s">
        <v>12</v>
      </c>
      <c r="X7" s="101" t="s">
        <v>32</v>
      </c>
      <c r="Y7" s="101" t="s">
        <v>12</v>
      </c>
      <c r="Z7" s="101" t="s">
        <v>32</v>
      </c>
      <c r="AA7" s="101" t="s">
        <v>12</v>
      </c>
      <c r="AB7" s="101" t="s">
        <v>32</v>
      </c>
      <c r="AC7" s="101" t="s">
        <v>12</v>
      </c>
      <c r="AD7" s="101" t="s">
        <v>32</v>
      </c>
      <c r="AE7" s="101" t="s">
        <v>12</v>
      </c>
      <c r="AF7" s="101" t="s">
        <v>32</v>
      </c>
      <c r="AG7" s="238"/>
      <c r="AH7" s="238"/>
      <c r="AI7" s="238"/>
      <c r="AJ7" s="238"/>
      <c r="AL7"/>
      <c r="AM7"/>
      <c r="AN7"/>
      <c r="AO7"/>
      <c r="AP7"/>
      <c r="AQ7"/>
      <c r="AR7" s="1" t="s">
        <v>58</v>
      </c>
      <c r="AX7" s="1" t="s">
        <v>58</v>
      </c>
    </row>
    <row r="8" spans="1:50" ht="23.1" customHeight="1" x14ac:dyDescent="0.25">
      <c r="A8" s="94">
        <v>1</v>
      </c>
      <c r="B8" s="44" t="str">
        <f>IF('Proje ve Personel Bilgileri'!C19&gt;0,'Proje ve Personel Bilgileri'!C19,"")</f>
        <v/>
      </c>
      <c r="C8" s="52">
        <f>IF('G011A (1.AY)'!C8&lt;&gt;"",'G011A (1.AY)'!C8,0)</f>
        <v>0</v>
      </c>
      <c r="D8" s="51">
        <f>IF('G011A (1.AY)'!L8&lt;&gt;"",'G011A (1.AY)'!L8,0)</f>
        <v>0</v>
      </c>
      <c r="E8" s="52">
        <f>IF('G011A (2.AY)'!C8&lt;&gt;"",'G011A (2.AY)'!C8,0)</f>
        <v>0</v>
      </c>
      <c r="F8" s="51">
        <f>IF('G011A (2.AY)'!L8&lt;&gt;"",'G011A (2.AY)'!L8,0)</f>
        <v>0</v>
      </c>
      <c r="G8" s="52">
        <f>IF('G011A (3.AY)'!C8&lt;&gt;"",'G011A (3.AY)'!C8,0)</f>
        <v>0</v>
      </c>
      <c r="H8" s="51">
        <f>IF('G011A (3.AY)'!L8&lt;&gt;"",'G011A (3.AY)'!L8,0)</f>
        <v>0</v>
      </c>
      <c r="I8" s="52">
        <f>IF('G011A (4.AY)'!C8&lt;&gt;"",'G011A (4.AY)'!C8,0)</f>
        <v>0</v>
      </c>
      <c r="J8" s="51">
        <f>IF('G011A (4.AY)'!L8&lt;&gt;"",'G011A (4.AY)'!L8,0)</f>
        <v>0</v>
      </c>
      <c r="K8" s="52">
        <f>IF('G011A (5.AY)'!C8&lt;&gt;"",'G011A (5.AY)'!C8,0)</f>
        <v>0</v>
      </c>
      <c r="L8" s="51">
        <f>IF('G011A (5.AY)'!L8&lt;&gt;"",'G011A (5.AY)'!L8,0)</f>
        <v>0</v>
      </c>
      <c r="M8" s="52">
        <f>IF('G011A (6.AY)'!C8&lt;&gt;"",'G011A (6.AY)'!C8,0)</f>
        <v>0</v>
      </c>
      <c r="N8" s="51">
        <f>IF('G011A (6.AY)'!L8&lt;&gt;"",'G011A (6.AY)'!L8,0)</f>
        <v>0</v>
      </c>
      <c r="O8" s="52">
        <f>IF('G011A (7.AY)'!C8&lt;&gt;"",'G011A (7.AY)'!C8,0)</f>
        <v>0</v>
      </c>
      <c r="P8" s="51">
        <f>IF('G011A (7.AY)'!L8&lt;&gt;"",'G011A (7.AY)'!L8,0)</f>
        <v>0</v>
      </c>
      <c r="Q8" s="52">
        <f>IF('G011A (8.AY)'!C8&lt;&gt;"",'G011A (8.AY)'!C8,0)</f>
        <v>0</v>
      </c>
      <c r="R8" s="51">
        <f>IF('G011A (8.AY)'!L8&lt;&gt;"",'G011A (8.AY)'!L8,0)</f>
        <v>0</v>
      </c>
      <c r="S8" s="52">
        <f>IF('G011A (9.AY)'!C8&lt;&gt;"",'G011A (9.AY)'!C8,0)</f>
        <v>0</v>
      </c>
      <c r="T8" s="51">
        <f>IF('G011A (9.AY)'!L8&lt;&gt;"",'G011A (9.AY)'!L8,0)</f>
        <v>0</v>
      </c>
      <c r="U8" s="52">
        <f>IF('G011A (10.AY)'!C8&lt;&gt;"",'G011A (10.AY)'!C8,0)</f>
        <v>0</v>
      </c>
      <c r="V8" s="51">
        <f>IF('G011A (10.AY)'!L8&lt;&gt;"",'G011A (10.AY)'!L8,0)</f>
        <v>0</v>
      </c>
      <c r="W8" s="52">
        <f>IF('G011A (11.AY)'!C8&lt;&gt;"",'G011A (11.AY)'!C8,0)</f>
        <v>0</v>
      </c>
      <c r="X8" s="51">
        <f>IF('G011A (11.AY)'!L8&lt;&gt;"",'G011A (11.AY)'!L8,0)</f>
        <v>0</v>
      </c>
      <c r="Y8" s="52">
        <f>IF('G011A (12.AY)'!C8&lt;&gt;"",'G011A (12.AY)'!C8,0)</f>
        <v>0</v>
      </c>
      <c r="Z8" s="51">
        <f>IF('G011A (12.AY)'!L8&lt;&gt;"",'G011A (12.AY)'!L8,0)</f>
        <v>0</v>
      </c>
      <c r="AA8" s="52">
        <f>IF('G011A (13.AY)'!C8&lt;&gt;"",'G011A (13.AY)'!C8,0)</f>
        <v>0</v>
      </c>
      <c r="AB8" s="62">
        <f>IF('G011A (13.AY)'!L8&lt;&gt;"",'G011A (13.AY)'!L8,0)</f>
        <v>0</v>
      </c>
      <c r="AC8" s="52">
        <f>IF('G011A (14.AY)'!C8&lt;&gt;"",'G011A (14.AY)'!C8,0)</f>
        <v>0</v>
      </c>
      <c r="AD8" s="62">
        <f>IF('G011A (14.AY)'!L8&lt;&gt;"",'G011A (14.AY)'!L8,0)</f>
        <v>0</v>
      </c>
      <c r="AE8" s="52">
        <f>IF('G011A (15.AY)'!C8&lt;&gt;"",'G011A (15.AY)'!C8,0)</f>
        <v>0</v>
      </c>
      <c r="AF8" s="62">
        <f>IF('G011A (15.AY)'!L8&lt;&gt;"",'G011A (15.AY)'!L8,0)</f>
        <v>0</v>
      </c>
      <c r="AG8" s="52">
        <f>C8+E8+G8+I8+K8+M8+O8+Q8+S8+U8+W8+Y8+AA8+AC8+AE8</f>
        <v>0</v>
      </c>
      <c r="AH8" s="117">
        <f>D8+F8+H8+J8+L8+N8+P8+R8+T8+V8+X8+Z8+AB8+AD8+AF8</f>
        <v>0</v>
      </c>
      <c r="AI8" s="51">
        <f>IF(AG8=0,0,AG8/30)</f>
        <v>0</v>
      </c>
      <c r="AJ8" s="53">
        <f>IF(AH8=0,0,AH8/AI8)</f>
        <v>0</v>
      </c>
      <c r="AL8" s="43">
        <f t="shared" ref="AL8:AL27" si="0">IF(C8&gt;0,1,0)</f>
        <v>0</v>
      </c>
      <c r="AM8" s="43">
        <f t="shared" ref="AM8:AM27" si="1">IF(E8&gt;0,1,0)</f>
        <v>0</v>
      </c>
      <c r="AN8" s="43">
        <f t="shared" ref="AN8:AN27" si="2">IF(G8&gt;0,1,0)</f>
        <v>0</v>
      </c>
      <c r="AO8" s="43">
        <f t="shared" ref="AO8:AO27" si="3">IF(I8&gt;0,1,0)</f>
        <v>0</v>
      </c>
      <c r="AP8" s="43">
        <f t="shared" ref="AP8:AP27" si="4">IF(K8&gt;0,1,0)</f>
        <v>0</v>
      </c>
      <c r="AQ8" s="43">
        <f>IF(M8&gt;0,1,0)</f>
        <v>0</v>
      </c>
      <c r="AR8" s="43">
        <f>IF(O8&gt;0,1,0)</f>
        <v>0</v>
      </c>
      <c r="AS8" s="43">
        <f>IF(Q8&gt;0,1,0)</f>
        <v>0</v>
      </c>
      <c r="AT8" s="43">
        <f>IF(S8&gt;0,1,0)</f>
        <v>0</v>
      </c>
      <c r="AU8" s="43">
        <f>IF(U8&gt;0,1,0)</f>
        <v>0</v>
      </c>
      <c r="AV8" s="43">
        <f>IF(W8&gt;0,1,0)</f>
        <v>0</v>
      </c>
      <c r="AW8" s="43">
        <f>IF(Y8&gt;0,1,0)</f>
        <v>0</v>
      </c>
      <c r="AX8" s="43">
        <f>SUM(AL8:AW8)</f>
        <v>0</v>
      </c>
    </row>
    <row r="9" spans="1:50" ht="23.1" customHeight="1" x14ac:dyDescent="0.25">
      <c r="A9" s="95">
        <v>2</v>
      </c>
      <c r="B9" s="46" t="str">
        <f>IF('Proje ve Personel Bilgileri'!C20&gt;0,'Proje ve Personel Bilgileri'!C20,"")</f>
        <v/>
      </c>
      <c r="C9" s="61">
        <f>IF('G011A (1.AY)'!C9&lt;&gt;"",'G011A (1.AY)'!C9,0)</f>
        <v>0</v>
      </c>
      <c r="D9" s="62">
        <f>IF('G011A (1.AY)'!L9&lt;&gt;"",'G011A (1.AY)'!L9,0)</f>
        <v>0</v>
      </c>
      <c r="E9" s="55">
        <f>IF('G011A (2.AY)'!C9&lt;&gt;"",'G011A (2.AY)'!C9,0)</f>
        <v>0</v>
      </c>
      <c r="F9" s="54">
        <f>IF('G011A (2.AY)'!L9&lt;&gt;"",'G011A (2.AY)'!L9,0)</f>
        <v>0</v>
      </c>
      <c r="G9" s="55">
        <f>IF('G011A (3.AY)'!C9&lt;&gt;"",'G011A (3.AY)'!C9,0)</f>
        <v>0</v>
      </c>
      <c r="H9" s="54">
        <f>IF('G011A (3.AY)'!L9&lt;&gt;"",'G011A (3.AY)'!L9,0)</f>
        <v>0</v>
      </c>
      <c r="I9" s="55">
        <f>IF('G011A (4.AY)'!C9&lt;&gt;"",'G011A (4.AY)'!C9,0)</f>
        <v>0</v>
      </c>
      <c r="J9" s="54">
        <f>IF('G011A (4.AY)'!L9&lt;&gt;"",'G011A (4.AY)'!L9,0)</f>
        <v>0</v>
      </c>
      <c r="K9" s="55">
        <f>IF('G011A (5.AY)'!C9&lt;&gt;"",'G011A (5.AY)'!C9,0)</f>
        <v>0</v>
      </c>
      <c r="L9" s="54">
        <f>IF('G011A (5.AY)'!L9&lt;&gt;"",'G011A (5.AY)'!L9,0)</f>
        <v>0</v>
      </c>
      <c r="M9" s="55">
        <f>IF('G011A (6.AY)'!C9&lt;&gt;"",'G011A (6.AY)'!C9,0)</f>
        <v>0</v>
      </c>
      <c r="N9" s="54">
        <f>IF('G011A (6.AY)'!L9&lt;&gt;"",'G011A (6.AY)'!L9,0)</f>
        <v>0</v>
      </c>
      <c r="O9" s="55">
        <f>IF('G011A (7.AY)'!C9&lt;&gt;"",'G011A (7.AY)'!C9,0)</f>
        <v>0</v>
      </c>
      <c r="P9" s="62">
        <f>IF('G011A (7.AY)'!L9&lt;&gt;"",'G011A (7.AY)'!L9,0)</f>
        <v>0</v>
      </c>
      <c r="Q9" s="55">
        <f>IF('G011A (8.AY)'!C9&lt;&gt;"",'G011A (8.AY)'!C9,0)</f>
        <v>0</v>
      </c>
      <c r="R9" s="62">
        <f>IF('G011A (8.AY)'!L9&lt;&gt;"",'G011A (8.AY)'!L9,0)</f>
        <v>0</v>
      </c>
      <c r="S9" s="55">
        <f>IF('G011A (9.AY)'!C9&lt;&gt;"",'G011A (9.AY)'!C9,0)</f>
        <v>0</v>
      </c>
      <c r="T9" s="62">
        <f>IF('G011A (9.AY)'!L9&lt;&gt;"",'G011A (9.AY)'!L9,0)</f>
        <v>0</v>
      </c>
      <c r="U9" s="55">
        <f>IF('G011A (10.AY)'!C9&lt;&gt;"",'G011A (10.AY)'!C9,0)</f>
        <v>0</v>
      </c>
      <c r="V9" s="62">
        <f>IF('G011A (10.AY)'!L9&lt;&gt;"",'G011A (10.AY)'!L9,0)</f>
        <v>0</v>
      </c>
      <c r="W9" s="55">
        <f>IF('G011A (11.AY)'!C9&lt;&gt;"",'G011A (11.AY)'!C9,0)</f>
        <v>0</v>
      </c>
      <c r="X9" s="62">
        <f>IF('G011A (11.AY)'!L9&lt;&gt;"",'G011A (11.AY)'!L9,0)</f>
        <v>0</v>
      </c>
      <c r="Y9" s="55">
        <f>IF('G011A (12.AY)'!C9&lt;&gt;"",'G011A (12.AY)'!C9,0)</f>
        <v>0</v>
      </c>
      <c r="Z9" s="62">
        <f>IF('G011A (12.AY)'!L9&lt;&gt;"",'G011A (12.AY)'!L9,0)</f>
        <v>0</v>
      </c>
      <c r="AA9" s="55">
        <f>IF('G011A (13.AY)'!C9&lt;&gt;"",'G011A (13.AY)'!C9,0)</f>
        <v>0</v>
      </c>
      <c r="AB9" s="62">
        <f>IF('G011A (13.AY)'!L9&lt;&gt;"",'G011A (13.AY)'!L9,0)</f>
        <v>0</v>
      </c>
      <c r="AC9" s="55">
        <f>IF('G011A (14.AY)'!C9&lt;&gt;"",'G011A (14.AY)'!C9,0)</f>
        <v>0</v>
      </c>
      <c r="AD9" s="62">
        <f>IF('G011A (14.AY)'!L9&lt;&gt;"",'G011A (14.AY)'!L9,0)</f>
        <v>0</v>
      </c>
      <c r="AE9" s="55">
        <f>IF('G011A (15.AY)'!C9&lt;&gt;"",'G011A (15.AY)'!C9,0)</f>
        <v>0</v>
      </c>
      <c r="AF9" s="62">
        <f>IF('G011A (15.AY)'!L9&lt;&gt;"",'G011A (15.AY)'!L9,0)</f>
        <v>0</v>
      </c>
      <c r="AG9" s="55">
        <f t="shared" ref="AG9:AG27" si="5">C9+E9+G9+I9+K9+M9+O9+Q9+S9+U9+W9+Y9+AA9+AC9+AE9</f>
        <v>0</v>
      </c>
      <c r="AH9" s="62">
        <f t="shared" ref="AH9:AH27" si="6">D9+F9+H9+J9+L9+N9+P9+R9+T9+V9+X9+Z9+AB9+AD9+AF9</f>
        <v>0</v>
      </c>
      <c r="AI9" s="62">
        <f t="shared" ref="AI9:AI27" si="7">IF(AG9=0,0,AG9/30)</f>
        <v>0</v>
      </c>
      <c r="AJ9" s="63">
        <f t="shared" ref="AJ9:AJ27" si="8">IF(AH9=0,0,AH9/AI9)</f>
        <v>0</v>
      </c>
      <c r="AL9" s="43">
        <f t="shared" si="0"/>
        <v>0</v>
      </c>
      <c r="AM9" s="43">
        <f t="shared" si="1"/>
        <v>0</v>
      </c>
      <c r="AN9" s="43">
        <f t="shared" si="2"/>
        <v>0</v>
      </c>
      <c r="AO9" s="43">
        <f t="shared" si="3"/>
        <v>0</v>
      </c>
      <c r="AP9" s="43">
        <f t="shared" si="4"/>
        <v>0</v>
      </c>
      <c r="AQ9" s="43">
        <f t="shared" ref="AQ9:AQ27" si="9">IF(M9&gt;0,1,0)</f>
        <v>0</v>
      </c>
      <c r="AR9" s="43">
        <f t="shared" ref="AR9:AR27" si="10">IF(O9&gt;0,1,0)</f>
        <v>0</v>
      </c>
      <c r="AS9" s="43">
        <f t="shared" ref="AS9:AS27" si="11">IF(Q9&gt;0,1,0)</f>
        <v>0</v>
      </c>
      <c r="AT9" s="43">
        <f t="shared" ref="AT9:AT27" si="12">IF(S9&gt;0,1,0)</f>
        <v>0</v>
      </c>
      <c r="AU9" s="43">
        <f t="shared" ref="AU9:AU27" si="13">IF(U9&gt;0,1,0)</f>
        <v>0</v>
      </c>
      <c r="AV9" s="43">
        <f t="shared" ref="AV9:AV27" si="14">IF(W9&gt;0,1,0)</f>
        <v>0</v>
      </c>
      <c r="AW9" s="43">
        <f t="shared" ref="AW9:AW27" si="15">IF(Y9&gt;0,1,0)</f>
        <v>0</v>
      </c>
      <c r="AX9" s="43">
        <f t="shared" ref="AX9:AX27" si="16">SUM(AL9:AW9)</f>
        <v>0</v>
      </c>
    </row>
    <row r="10" spans="1:50" ht="23.1" customHeight="1" x14ac:dyDescent="0.25">
      <c r="A10" s="95">
        <v>3</v>
      </c>
      <c r="B10" s="46" t="str">
        <f>IF('Proje ve Personel Bilgileri'!C21&gt;0,'Proje ve Personel Bilgileri'!C21,"")</f>
        <v/>
      </c>
      <c r="C10" s="61">
        <f>IF('G011A (1.AY)'!C10&lt;&gt;"",'G011A (1.AY)'!C10,0)</f>
        <v>0</v>
      </c>
      <c r="D10" s="62">
        <f>IF('G011A (1.AY)'!L10&lt;&gt;"",'G011A (1.AY)'!L10,0)</f>
        <v>0</v>
      </c>
      <c r="E10" s="55">
        <f>IF('G011A (2.AY)'!C10&lt;&gt;"",'G011A (2.AY)'!C10,0)</f>
        <v>0</v>
      </c>
      <c r="F10" s="54">
        <f>IF('G011A (2.AY)'!L10&lt;&gt;"",'G011A (2.AY)'!L10,0)</f>
        <v>0</v>
      </c>
      <c r="G10" s="55">
        <f>IF('G011A (3.AY)'!C10&lt;&gt;"",'G011A (3.AY)'!C10,0)</f>
        <v>0</v>
      </c>
      <c r="H10" s="54">
        <f>IF('G011A (3.AY)'!L10&lt;&gt;"",'G011A (3.AY)'!L10,0)</f>
        <v>0</v>
      </c>
      <c r="I10" s="55">
        <f>IF('G011A (4.AY)'!C10&lt;&gt;"",'G011A (4.AY)'!C10,0)</f>
        <v>0</v>
      </c>
      <c r="J10" s="54">
        <f>IF('G011A (4.AY)'!L10&lt;&gt;"",'G011A (4.AY)'!L10,0)</f>
        <v>0</v>
      </c>
      <c r="K10" s="55">
        <f>IF('G011A (5.AY)'!C10&lt;&gt;"",'G011A (5.AY)'!C10,0)</f>
        <v>0</v>
      </c>
      <c r="L10" s="54">
        <f>IF('G011A (5.AY)'!L10&lt;&gt;"",'G011A (5.AY)'!L10,0)</f>
        <v>0</v>
      </c>
      <c r="M10" s="55">
        <f>IF('G011A (6.AY)'!C10&lt;&gt;"",'G011A (6.AY)'!C10,0)</f>
        <v>0</v>
      </c>
      <c r="N10" s="54">
        <f>IF('G011A (6.AY)'!L10&lt;&gt;"",'G011A (6.AY)'!L10,0)</f>
        <v>0</v>
      </c>
      <c r="O10" s="55">
        <f>IF('G011A (7.AY)'!C10&lt;&gt;"",'G011A (7.AY)'!C10,0)</f>
        <v>0</v>
      </c>
      <c r="P10" s="62">
        <f>IF('G011A (7.AY)'!L10&lt;&gt;"",'G011A (7.AY)'!L10,0)</f>
        <v>0</v>
      </c>
      <c r="Q10" s="55">
        <f>IF('G011A (8.AY)'!C10&lt;&gt;"",'G011A (8.AY)'!C10,0)</f>
        <v>0</v>
      </c>
      <c r="R10" s="62">
        <f>IF('G011A (8.AY)'!L10&lt;&gt;"",'G011A (8.AY)'!L10,0)</f>
        <v>0</v>
      </c>
      <c r="S10" s="55">
        <f>IF('G011A (9.AY)'!C10&lt;&gt;"",'G011A (9.AY)'!C10,0)</f>
        <v>0</v>
      </c>
      <c r="T10" s="62">
        <f>IF('G011A (9.AY)'!L10&lt;&gt;"",'G011A (9.AY)'!L10,0)</f>
        <v>0</v>
      </c>
      <c r="U10" s="55">
        <f>IF('G011A (10.AY)'!C10&lt;&gt;"",'G011A (10.AY)'!C10,0)</f>
        <v>0</v>
      </c>
      <c r="V10" s="62">
        <f>IF('G011A (10.AY)'!L10&lt;&gt;"",'G011A (10.AY)'!L10,0)</f>
        <v>0</v>
      </c>
      <c r="W10" s="55">
        <f>IF('G011A (11.AY)'!C10&lt;&gt;"",'G011A (11.AY)'!C10,0)</f>
        <v>0</v>
      </c>
      <c r="X10" s="62">
        <f>IF('G011A (11.AY)'!L10&lt;&gt;"",'G011A (11.AY)'!L10,0)</f>
        <v>0</v>
      </c>
      <c r="Y10" s="55">
        <f>IF('G011A (12.AY)'!C10&lt;&gt;"",'G011A (12.AY)'!C10,0)</f>
        <v>0</v>
      </c>
      <c r="Z10" s="62">
        <f>IF('G011A (12.AY)'!L10&lt;&gt;"",'G011A (12.AY)'!L10,0)</f>
        <v>0</v>
      </c>
      <c r="AA10" s="55">
        <f>IF('G011A (13.AY)'!C10&lt;&gt;"",'G011A (13.AY)'!C10,0)</f>
        <v>0</v>
      </c>
      <c r="AB10" s="62">
        <f>IF('G011A (13.AY)'!L10&lt;&gt;"",'G011A (13.AY)'!L10,0)</f>
        <v>0</v>
      </c>
      <c r="AC10" s="55">
        <f>IF('G011A (14.AY)'!C10&lt;&gt;"",'G011A (14.AY)'!C10,0)</f>
        <v>0</v>
      </c>
      <c r="AD10" s="62">
        <f>IF('G011A (14.AY)'!L10&lt;&gt;"",'G011A (14.AY)'!L10,0)</f>
        <v>0</v>
      </c>
      <c r="AE10" s="55">
        <f>IF('G011A (15.AY)'!C10&lt;&gt;"",'G011A (15.AY)'!C10,0)</f>
        <v>0</v>
      </c>
      <c r="AF10" s="62">
        <f>IF('G011A (15.AY)'!L10&lt;&gt;"",'G011A (15.AY)'!L10,0)</f>
        <v>0</v>
      </c>
      <c r="AG10" s="55">
        <f t="shared" si="5"/>
        <v>0</v>
      </c>
      <c r="AH10" s="62">
        <f t="shared" si="6"/>
        <v>0</v>
      </c>
      <c r="AI10" s="62">
        <f t="shared" si="7"/>
        <v>0</v>
      </c>
      <c r="AJ10" s="63">
        <f t="shared" si="8"/>
        <v>0</v>
      </c>
      <c r="AL10" s="43">
        <f t="shared" si="0"/>
        <v>0</v>
      </c>
      <c r="AM10" s="43">
        <f t="shared" si="1"/>
        <v>0</v>
      </c>
      <c r="AN10" s="43">
        <f t="shared" si="2"/>
        <v>0</v>
      </c>
      <c r="AO10" s="43">
        <f t="shared" si="3"/>
        <v>0</v>
      </c>
      <c r="AP10" s="43">
        <f t="shared" si="4"/>
        <v>0</v>
      </c>
      <c r="AQ10" s="43">
        <f t="shared" si="9"/>
        <v>0</v>
      </c>
      <c r="AR10" s="43">
        <f t="shared" si="10"/>
        <v>0</v>
      </c>
      <c r="AS10" s="43">
        <f t="shared" si="11"/>
        <v>0</v>
      </c>
      <c r="AT10" s="43">
        <f t="shared" si="12"/>
        <v>0</v>
      </c>
      <c r="AU10" s="43">
        <f t="shared" si="13"/>
        <v>0</v>
      </c>
      <c r="AV10" s="43">
        <f t="shared" si="14"/>
        <v>0</v>
      </c>
      <c r="AW10" s="43">
        <f t="shared" si="15"/>
        <v>0</v>
      </c>
      <c r="AX10" s="43">
        <f t="shared" si="16"/>
        <v>0</v>
      </c>
    </row>
    <row r="11" spans="1:50" ht="23.1" customHeight="1" x14ac:dyDescent="0.25">
      <c r="A11" s="95">
        <v>4</v>
      </c>
      <c r="B11" s="46" t="str">
        <f>IF('Proje ve Personel Bilgileri'!C22&gt;0,'Proje ve Personel Bilgileri'!C22,"")</f>
        <v/>
      </c>
      <c r="C11" s="61">
        <f>IF('G011A (1.AY)'!C11&lt;&gt;"",'G011A (1.AY)'!C11,0)</f>
        <v>0</v>
      </c>
      <c r="D11" s="62">
        <f>IF('G011A (1.AY)'!L11&lt;&gt;"",'G011A (1.AY)'!L11,0)</f>
        <v>0</v>
      </c>
      <c r="E11" s="55">
        <f>IF('G011A (2.AY)'!C11&lt;&gt;"",'G011A (2.AY)'!C11,0)</f>
        <v>0</v>
      </c>
      <c r="F11" s="54">
        <f>IF('G011A (2.AY)'!L11&lt;&gt;"",'G011A (2.AY)'!L11,0)</f>
        <v>0</v>
      </c>
      <c r="G11" s="55">
        <f>IF('G011A (3.AY)'!C11&lt;&gt;"",'G011A (3.AY)'!C11,0)</f>
        <v>0</v>
      </c>
      <c r="H11" s="54">
        <f>IF('G011A (3.AY)'!L11&lt;&gt;"",'G011A (3.AY)'!L11,0)</f>
        <v>0</v>
      </c>
      <c r="I11" s="55">
        <f>IF('G011A (4.AY)'!C11&lt;&gt;"",'G011A (4.AY)'!C11,0)</f>
        <v>0</v>
      </c>
      <c r="J11" s="54">
        <f>IF('G011A (4.AY)'!L11&lt;&gt;"",'G011A (4.AY)'!L11,0)</f>
        <v>0</v>
      </c>
      <c r="K11" s="55">
        <f>IF('G011A (5.AY)'!C11&lt;&gt;"",'G011A (5.AY)'!C11,0)</f>
        <v>0</v>
      </c>
      <c r="L11" s="54">
        <f>IF('G011A (5.AY)'!L11&lt;&gt;"",'G011A (5.AY)'!L11,0)</f>
        <v>0</v>
      </c>
      <c r="M11" s="55">
        <f>IF('G011A (6.AY)'!C11&lt;&gt;"",'G011A (6.AY)'!C11,0)</f>
        <v>0</v>
      </c>
      <c r="N11" s="54">
        <f>IF('G011A (6.AY)'!L11&lt;&gt;"",'G011A (6.AY)'!L11,0)</f>
        <v>0</v>
      </c>
      <c r="O11" s="55">
        <f>IF('G011A (7.AY)'!C11&lt;&gt;"",'G011A (7.AY)'!C11,0)</f>
        <v>0</v>
      </c>
      <c r="P11" s="62">
        <f>IF('G011A (7.AY)'!L11&lt;&gt;"",'G011A (7.AY)'!L11,0)</f>
        <v>0</v>
      </c>
      <c r="Q11" s="55">
        <f>IF('G011A (8.AY)'!C11&lt;&gt;"",'G011A (8.AY)'!C11,0)</f>
        <v>0</v>
      </c>
      <c r="R11" s="62">
        <f>IF('G011A (8.AY)'!L11&lt;&gt;"",'G011A (8.AY)'!L11,0)</f>
        <v>0</v>
      </c>
      <c r="S11" s="55">
        <f>IF('G011A (9.AY)'!C11&lt;&gt;"",'G011A (9.AY)'!C11,0)</f>
        <v>0</v>
      </c>
      <c r="T11" s="62">
        <f>IF('G011A (9.AY)'!L11&lt;&gt;"",'G011A (9.AY)'!L11,0)</f>
        <v>0</v>
      </c>
      <c r="U11" s="55">
        <f>IF('G011A (10.AY)'!C11&lt;&gt;"",'G011A (10.AY)'!C11,0)</f>
        <v>0</v>
      </c>
      <c r="V11" s="62">
        <f>IF('G011A (10.AY)'!L11&lt;&gt;"",'G011A (10.AY)'!L11,0)</f>
        <v>0</v>
      </c>
      <c r="W11" s="55">
        <f>IF('G011A (11.AY)'!C11&lt;&gt;"",'G011A (11.AY)'!C11,0)</f>
        <v>0</v>
      </c>
      <c r="X11" s="62">
        <f>IF('G011A (11.AY)'!L11&lt;&gt;"",'G011A (11.AY)'!L11,0)</f>
        <v>0</v>
      </c>
      <c r="Y11" s="55">
        <f>IF('G011A (12.AY)'!C11&lt;&gt;"",'G011A (12.AY)'!C11,0)</f>
        <v>0</v>
      </c>
      <c r="Z11" s="62">
        <f>IF('G011A (12.AY)'!L11&lt;&gt;"",'G011A (12.AY)'!L11,0)</f>
        <v>0</v>
      </c>
      <c r="AA11" s="55">
        <f>IF('G011A (13.AY)'!C11&lt;&gt;"",'G011A (13.AY)'!C11,0)</f>
        <v>0</v>
      </c>
      <c r="AB11" s="62">
        <f>IF('G011A (13.AY)'!L11&lt;&gt;"",'G011A (13.AY)'!L11,0)</f>
        <v>0</v>
      </c>
      <c r="AC11" s="55">
        <f>IF('G011A (14.AY)'!C11&lt;&gt;"",'G011A (14.AY)'!C11,0)</f>
        <v>0</v>
      </c>
      <c r="AD11" s="62">
        <f>IF('G011A (14.AY)'!L11&lt;&gt;"",'G011A (14.AY)'!L11,0)</f>
        <v>0</v>
      </c>
      <c r="AE11" s="55">
        <f>IF('G011A (15.AY)'!C11&lt;&gt;"",'G011A (15.AY)'!C11,0)</f>
        <v>0</v>
      </c>
      <c r="AF11" s="62">
        <f>IF('G011A (15.AY)'!L11&lt;&gt;"",'G011A (15.AY)'!L11,0)</f>
        <v>0</v>
      </c>
      <c r="AG11" s="55">
        <f t="shared" si="5"/>
        <v>0</v>
      </c>
      <c r="AH11" s="62">
        <f t="shared" si="6"/>
        <v>0</v>
      </c>
      <c r="AI11" s="62">
        <f t="shared" si="7"/>
        <v>0</v>
      </c>
      <c r="AJ11" s="63">
        <f t="shared" si="8"/>
        <v>0</v>
      </c>
      <c r="AL11" s="43">
        <f t="shared" si="0"/>
        <v>0</v>
      </c>
      <c r="AM11" s="43">
        <f t="shared" si="1"/>
        <v>0</v>
      </c>
      <c r="AN11" s="43">
        <f t="shared" si="2"/>
        <v>0</v>
      </c>
      <c r="AO11" s="43">
        <f t="shared" si="3"/>
        <v>0</v>
      </c>
      <c r="AP11" s="43">
        <f t="shared" si="4"/>
        <v>0</v>
      </c>
      <c r="AQ11" s="43">
        <f t="shared" si="9"/>
        <v>0</v>
      </c>
      <c r="AR11" s="43">
        <f t="shared" si="10"/>
        <v>0</v>
      </c>
      <c r="AS11" s="43">
        <f t="shared" si="11"/>
        <v>0</v>
      </c>
      <c r="AT11" s="43">
        <f t="shared" si="12"/>
        <v>0</v>
      </c>
      <c r="AU11" s="43">
        <f t="shared" si="13"/>
        <v>0</v>
      </c>
      <c r="AV11" s="43">
        <f t="shared" si="14"/>
        <v>0</v>
      </c>
      <c r="AW11" s="43">
        <f t="shared" si="15"/>
        <v>0</v>
      </c>
      <c r="AX11" s="43">
        <f t="shared" si="16"/>
        <v>0</v>
      </c>
    </row>
    <row r="12" spans="1:50" ht="23.1" customHeight="1" x14ac:dyDescent="0.25">
      <c r="A12" s="95">
        <v>5</v>
      </c>
      <c r="B12" s="46" t="str">
        <f>IF('Proje ve Personel Bilgileri'!C23&gt;0,'Proje ve Personel Bilgileri'!C23,"")</f>
        <v/>
      </c>
      <c r="C12" s="61">
        <f>IF('G011A (1.AY)'!C12&lt;&gt;"",'G011A (1.AY)'!C12,0)</f>
        <v>0</v>
      </c>
      <c r="D12" s="62">
        <f>IF('G011A (1.AY)'!L12&lt;&gt;"",'G011A (1.AY)'!L12,0)</f>
        <v>0</v>
      </c>
      <c r="E12" s="55">
        <f>IF('G011A (2.AY)'!C12&lt;&gt;"",'G011A (2.AY)'!C12,0)</f>
        <v>0</v>
      </c>
      <c r="F12" s="54">
        <f>IF('G011A (2.AY)'!L12&lt;&gt;"",'G011A (2.AY)'!L12,0)</f>
        <v>0</v>
      </c>
      <c r="G12" s="55">
        <f>IF('G011A (3.AY)'!C12&lt;&gt;"",'G011A (3.AY)'!C12,0)</f>
        <v>0</v>
      </c>
      <c r="H12" s="54">
        <f>IF('G011A (3.AY)'!L12&lt;&gt;"",'G011A (3.AY)'!L12,0)</f>
        <v>0</v>
      </c>
      <c r="I12" s="55">
        <f>IF('G011A (4.AY)'!C12&lt;&gt;"",'G011A (4.AY)'!C12,0)</f>
        <v>0</v>
      </c>
      <c r="J12" s="54">
        <f>IF('G011A (4.AY)'!L12&lt;&gt;"",'G011A (4.AY)'!L12,0)</f>
        <v>0</v>
      </c>
      <c r="K12" s="55">
        <f>IF('G011A (5.AY)'!C12&lt;&gt;"",'G011A (5.AY)'!C12,0)</f>
        <v>0</v>
      </c>
      <c r="L12" s="54">
        <f>IF('G011A (5.AY)'!L12&lt;&gt;"",'G011A (5.AY)'!L12,0)</f>
        <v>0</v>
      </c>
      <c r="M12" s="55">
        <f>IF('G011A (6.AY)'!C12&lt;&gt;"",'G011A (6.AY)'!C12,0)</f>
        <v>0</v>
      </c>
      <c r="N12" s="54">
        <f>IF('G011A (6.AY)'!L12&lt;&gt;"",'G011A (6.AY)'!L12,0)</f>
        <v>0</v>
      </c>
      <c r="O12" s="55">
        <f>IF('G011A (7.AY)'!C12&lt;&gt;"",'G011A (7.AY)'!C12,0)</f>
        <v>0</v>
      </c>
      <c r="P12" s="62">
        <f>IF('G011A (7.AY)'!L12&lt;&gt;"",'G011A (7.AY)'!L12,0)</f>
        <v>0</v>
      </c>
      <c r="Q12" s="55">
        <f>IF('G011A (8.AY)'!C12&lt;&gt;"",'G011A (8.AY)'!C12,0)</f>
        <v>0</v>
      </c>
      <c r="R12" s="62">
        <f>IF('G011A (8.AY)'!L12&lt;&gt;"",'G011A (8.AY)'!L12,0)</f>
        <v>0</v>
      </c>
      <c r="S12" s="55">
        <f>IF('G011A (9.AY)'!C12&lt;&gt;"",'G011A (9.AY)'!C12,0)</f>
        <v>0</v>
      </c>
      <c r="T12" s="62">
        <f>IF('G011A (9.AY)'!L12&lt;&gt;"",'G011A (9.AY)'!L12,0)</f>
        <v>0</v>
      </c>
      <c r="U12" s="55">
        <f>IF('G011A (10.AY)'!C12&lt;&gt;"",'G011A (10.AY)'!C12,0)</f>
        <v>0</v>
      </c>
      <c r="V12" s="62">
        <f>IF('G011A (10.AY)'!L12&lt;&gt;"",'G011A (10.AY)'!L12,0)</f>
        <v>0</v>
      </c>
      <c r="W12" s="55">
        <f>IF('G011A (11.AY)'!C12&lt;&gt;"",'G011A (11.AY)'!C12,0)</f>
        <v>0</v>
      </c>
      <c r="X12" s="62">
        <f>IF('G011A (11.AY)'!L12&lt;&gt;"",'G011A (11.AY)'!L12,0)</f>
        <v>0</v>
      </c>
      <c r="Y12" s="55">
        <f>IF('G011A (12.AY)'!C12&lt;&gt;"",'G011A (12.AY)'!C12,0)</f>
        <v>0</v>
      </c>
      <c r="Z12" s="62">
        <f>IF('G011A (12.AY)'!L12&lt;&gt;"",'G011A (12.AY)'!L12,0)</f>
        <v>0</v>
      </c>
      <c r="AA12" s="55">
        <f>IF('G011A (13.AY)'!C12&lt;&gt;"",'G011A (13.AY)'!C12,0)</f>
        <v>0</v>
      </c>
      <c r="AB12" s="62">
        <f>IF('G011A (13.AY)'!L12&lt;&gt;"",'G011A (13.AY)'!L12,0)</f>
        <v>0</v>
      </c>
      <c r="AC12" s="55">
        <f>IF('G011A (14.AY)'!C12&lt;&gt;"",'G011A (14.AY)'!C12,0)</f>
        <v>0</v>
      </c>
      <c r="AD12" s="62">
        <f>IF('G011A (14.AY)'!L12&lt;&gt;"",'G011A (14.AY)'!L12,0)</f>
        <v>0</v>
      </c>
      <c r="AE12" s="55">
        <f>IF('G011A (15.AY)'!C12&lt;&gt;"",'G011A (15.AY)'!C12,0)</f>
        <v>0</v>
      </c>
      <c r="AF12" s="62">
        <f>IF('G011A (15.AY)'!L12&lt;&gt;"",'G011A (15.AY)'!L12,0)</f>
        <v>0</v>
      </c>
      <c r="AG12" s="55">
        <f t="shared" si="5"/>
        <v>0</v>
      </c>
      <c r="AH12" s="62">
        <f t="shared" si="6"/>
        <v>0</v>
      </c>
      <c r="AI12" s="62">
        <f t="shared" si="7"/>
        <v>0</v>
      </c>
      <c r="AJ12" s="63">
        <f t="shared" si="8"/>
        <v>0</v>
      </c>
      <c r="AL12" s="43">
        <f t="shared" si="0"/>
        <v>0</v>
      </c>
      <c r="AM12" s="43">
        <f t="shared" si="1"/>
        <v>0</v>
      </c>
      <c r="AN12" s="43">
        <f t="shared" si="2"/>
        <v>0</v>
      </c>
      <c r="AO12" s="43">
        <f t="shared" si="3"/>
        <v>0</v>
      </c>
      <c r="AP12" s="43">
        <f t="shared" si="4"/>
        <v>0</v>
      </c>
      <c r="AQ12" s="43">
        <f t="shared" si="9"/>
        <v>0</v>
      </c>
      <c r="AR12" s="43">
        <f t="shared" si="10"/>
        <v>0</v>
      </c>
      <c r="AS12" s="43">
        <f t="shared" si="11"/>
        <v>0</v>
      </c>
      <c r="AT12" s="43">
        <f t="shared" si="12"/>
        <v>0</v>
      </c>
      <c r="AU12" s="43">
        <f t="shared" si="13"/>
        <v>0</v>
      </c>
      <c r="AV12" s="43">
        <f t="shared" si="14"/>
        <v>0</v>
      </c>
      <c r="AW12" s="43">
        <f t="shared" si="15"/>
        <v>0</v>
      </c>
      <c r="AX12" s="43">
        <f t="shared" si="16"/>
        <v>0</v>
      </c>
    </row>
    <row r="13" spans="1:50" ht="23.1" customHeight="1" x14ac:dyDescent="0.25">
      <c r="A13" s="95">
        <v>6</v>
      </c>
      <c r="B13" s="46" t="str">
        <f>IF('Proje ve Personel Bilgileri'!C24&gt;0,'Proje ve Personel Bilgileri'!C24,"")</f>
        <v/>
      </c>
      <c r="C13" s="61">
        <f>IF('G011A (1.AY)'!C13&lt;&gt;"",'G011A (1.AY)'!C13,0)</f>
        <v>0</v>
      </c>
      <c r="D13" s="62">
        <f>IF('G011A (1.AY)'!L13&lt;&gt;"",'G011A (1.AY)'!L13,0)</f>
        <v>0</v>
      </c>
      <c r="E13" s="55">
        <f>IF('G011A (2.AY)'!C13&lt;&gt;"",'G011A (2.AY)'!C13,0)</f>
        <v>0</v>
      </c>
      <c r="F13" s="54">
        <f>IF('G011A (2.AY)'!L13&lt;&gt;"",'G011A (2.AY)'!L13,0)</f>
        <v>0</v>
      </c>
      <c r="G13" s="55">
        <f>IF('G011A (3.AY)'!C13&lt;&gt;"",'G011A (3.AY)'!C13,0)</f>
        <v>0</v>
      </c>
      <c r="H13" s="54">
        <f>IF('G011A (3.AY)'!L13&lt;&gt;"",'G011A (3.AY)'!L13,0)</f>
        <v>0</v>
      </c>
      <c r="I13" s="55">
        <f>IF('G011A (4.AY)'!C13&lt;&gt;"",'G011A (4.AY)'!C13,0)</f>
        <v>0</v>
      </c>
      <c r="J13" s="54">
        <f>IF('G011A (4.AY)'!L13&lt;&gt;"",'G011A (4.AY)'!L13,0)</f>
        <v>0</v>
      </c>
      <c r="K13" s="55">
        <f>IF('G011A (5.AY)'!C13&lt;&gt;"",'G011A (5.AY)'!C13,0)</f>
        <v>0</v>
      </c>
      <c r="L13" s="54">
        <f>IF('G011A (5.AY)'!L13&lt;&gt;"",'G011A (5.AY)'!L13,0)</f>
        <v>0</v>
      </c>
      <c r="M13" s="55">
        <f>IF('G011A (6.AY)'!C13&lt;&gt;"",'G011A (6.AY)'!C13,0)</f>
        <v>0</v>
      </c>
      <c r="N13" s="54">
        <f>IF('G011A (6.AY)'!L13&lt;&gt;"",'G011A (6.AY)'!L13,0)</f>
        <v>0</v>
      </c>
      <c r="O13" s="55">
        <f>IF('G011A (7.AY)'!C13&lt;&gt;"",'G011A (7.AY)'!C13,0)</f>
        <v>0</v>
      </c>
      <c r="P13" s="62">
        <f>IF('G011A (7.AY)'!L13&lt;&gt;"",'G011A (7.AY)'!L13,0)</f>
        <v>0</v>
      </c>
      <c r="Q13" s="55">
        <f>IF('G011A (8.AY)'!C13&lt;&gt;"",'G011A (8.AY)'!C13,0)</f>
        <v>0</v>
      </c>
      <c r="R13" s="62">
        <f>IF('G011A (8.AY)'!L13&lt;&gt;"",'G011A (8.AY)'!L13,0)</f>
        <v>0</v>
      </c>
      <c r="S13" s="55">
        <f>IF('G011A (9.AY)'!C13&lt;&gt;"",'G011A (9.AY)'!C13,0)</f>
        <v>0</v>
      </c>
      <c r="T13" s="62">
        <f>IF('G011A (9.AY)'!L13&lt;&gt;"",'G011A (9.AY)'!L13,0)</f>
        <v>0</v>
      </c>
      <c r="U13" s="55">
        <f>IF('G011A (10.AY)'!C13&lt;&gt;"",'G011A (10.AY)'!C13,0)</f>
        <v>0</v>
      </c>
      <c r="V13" s="62">
        <f>IF('G011A (10.AY)'!L13&lt;&gt;"",'G011A (10.AY)'!L13,0)</f>
        <v>0</v>
      </c>
      <c r="W13" s="55">
        <f>IF('G011A (11.AY)'!C13&lt;&gt;"",'G011A (11.AY)'!C13,0)</f>
        <v>0</v>
      </c>
      <c r="X13" s="62">
        <f>IF('G011A (11.AY)'!L13&lt;&gt;"",'G011A (11.AY)'!L13,0)</f>
        <v>0</v>
      </c>
      <c r="Y13" s="55">
        <f>IF('G011A (12.AY)'!C13&lt;&gt;"",'G011A (12.AY)'!C13,0)</f>
        <v>0</v>
      </c>
      <c r="Z13" s="62">
        <f>IF('G011A (12.AY)'!L13&lt;&gt;"",'G011A (12.AY)'!L13,0)</f>
        <v>0</v>
      </c>
      <c r="AA13" s="55">
        <f>IF('G011A (13.AY)'!C13&lt;&gt;"",'G011A (13.AY)'!C13,0)</f>
        <v>0</v>
      </c>
      <c r="AB13" s="62">
        <f>IF('G011A (13.AY)'!L13&lt;&gt;"",'G011A (13.AY)'!L13,0)</f>
        <v>0</v>
      </c>
      <c r="AC13" s="55">
        <f>IF('G011A (14.AY)'!C13&lt;&gt;"",'G011A (14.AY)'!C13,0)</f>
        <v>0</v>
      </c>
      <c r="AD13" s="62">
        <f>IF('G011A (14.AY)'!L13&lt;&gt;"",'G011A (14.AY)'!L13,0)</f>
        <v>0</v>
      </c>
      <c r="AE13" s="55">
        <f>IF('G011A (15.AY)'!C13&lt;&gt;"",'G011A (15.AY)'!C13,0)</f>
        <v>0</v>
      </c>
      <c r="AF13" s="62">
        <f>IF('G011A (15.AY)'!L13&lt;&gt;"",'G011A (15.AY)'!L13,0)</f>
        <v>0</v>
      </c>
      <c r="AG13" s="55">
        <f t="shared" si="5"/>
        <v>0</v>
      </c>
      <c r="AH13" s="62">
        <f t="shared" si="6"/>
        <v>0</v>
      </c>
      <c r="AI13" s="62">
        <f t="shared" si="7"/>
        <v>0</v>
      </c>
      <c r="AJ13" s="63">
        <f t="shared" si="8"/>
        <v>0</v>
      </c>
      <c r="AL13" s="43">
        <f t="shared" si="0"/>
        <v>0</v>
      </c>
      <c r="AM13" s="43">
        <f t="shared" si="1"/>
        <v>0</v>
      </c>
      <c r="AN13" s="43">
        <f t="shared" si="2"/>
        <v>0</v>
      </c>
      <c r="AO13" s="43">
        <f t="shared" si="3"/>
        <v>0</v>
      </c>
      <c r="AP13" s="43">
        <f t="shared" si="4"/>
        <v>0</v>
      </c>
      <c r="AQ13" s="43">
        <f t="shared" si="9"/>
        <v>0</v>
      </c>
      <c r="AR13" s="43">
        <f t="shared" si="10"/>
        <v>0</v>
      </c>
      <c r="AS13" s="43">
        <f t="shared" si="11"/>
        <v>0</v>
      </c>
      <c r="AT13" s="43">
        <f t="shared" si="12"/>
        <v>0</v>
      </c>
      <c r="AU13" s="43">
        <f t="shared" si="13"/>
        <v>0</v>
      </c>
      <c r="AV13" s="43">
        <f t="shared" si="14"/>
        <v>0</v>
      </c>
      <c r="AW13" s="43">
        <f t="shared" si="15"/>
        <v>0</v>
      </c>
      <c r="AX13" s="43">
        <f t="shared" si="16"/>
        <v>0</v>
      </c>
    </row>
    <row r="14" spans="1:50" ht="23.1" customHeight="1" x14ac:dyDescent="0.25">
      <c r="A14" s="95">
        <v>7</v>
      </c>
      <c r="B14" s="46" t="str">
        <f>IF('Proje ve Personel Bilgileri'!C25&gt;0,'Proje ve Personel Bilgileri'!C25,"")</f>
        <v/>
      </c>
      <c r="C14" s="61">
        <f>IF('G011A (1.AY)'!C14&lt;&gt;"",'G011A (1.AY)'!C14,0)</f>
        <v>0</v>
      </c>
      <c r="D14" s="62">
        <f>IF('G011A (1.AY)'!L14&lt;&gt;"",'G011A (1.AY)'!L14,0)</f>
        <v>0</v>
      </c>
      <c r="E14" s="55">
        <f>IF('G011A (2.AY)'!C14&lt;&gt;"",'G011A (2.AY)'!C14,0)</f>
        <v>0</v>
      </c>
      <c r="F14" s="54">
        <f>IF('G011A (2.AY)'!L14&lt;&gt;"",'G011A (2.AY)'!L14,0)</f>
        <v>0</v>
      </c>
      <c r="G14" s="55">
        <f>IF('G011A (3.AY)'!C14&lt;&gt;"",'G011A (3.AY)'!C14,0)</f>
        <v>0</v>
      </c>
      <c r="H14" s="54">
        <f>IF('G011A (3.AY)'!L14&lt;&gt;"",'G011A (3.AY)'!L14,0)</f>
        <v>0</v>
      </c>
      <c r="I14" s="55">
        <f>IF('G011A (4.AY)'!C14&lt;&gt;"",'G011A (4.AY)'!C14,0)</f>
        <v>0</v>
      </c>
      <c r="J14" s="54">
        <f>IF('G011A (4.AY)'!L14&lt;&gt;"",'G011A (4.AY)'!L14,0)</f>
        <v>0</v>
      </c>
      <c r="K14" s="55">
        <f>IF('G011A (5.AY)'!C14&lt;&gt;"",'G011A (5.AY)'!C14,0)</f>
        <v>0</v>
      </c>
      <c r="L14" s="54">
        <f>IF('G011A (5.AY)'!L14&lt;&gt;"",'G011A (5.AY)'!L14,0)</f>
        <v>0</v>
      </c>
      <c r="M14" s="55">
        <f>IF('G011A (6.AY)'!C14&lt;&gt;"",'G011A (6.AY)'!C14,0)</f>
        <v>0</v>
      </c>
      <c r="N14" s="54">
        <f>IF('G011A (6.AY)'!L14&lt;&gt;"",'G011A (6.AY)'!L14,0)</f>
        <v>0</v>
      </c>
      <c r="O14" s="55">
        <f>IF('G011A (7.AY)'!C14&lt;&gt;"",'G011A (7.AY)'!C14,0)</f>
        <v>0</v>
      </c>
      <c r="P14" s="62">
        <f>IF('G011A (7.AY)'!L14&lt;&gt;"",'G011A (7.AY)'!L14,0)</f>
        <v>0</v>
      </c>
      <c r="Q14" s="55">
        <f>IF('G011A (8.AY)'!C14&lt;&gt;"",'G011A (8.AY)'!C14,0)</f>
        <v>0</v>
      </c>
      <c r="R14" s="62">
        <f>IF('G011A (8.AY)'!L14&lt;&gt;"",'G011A (8.AY)'!L14,0)</f>
        <v>0</v>
      </c>
      <c r="S14" s="55">
        <f>IF('G011A (9.AY)'!C14&lt;&gt;"",'G011A (9.AY)'!C14,0)</f>
        <v>0</v>
      </c>
      <c r="T14" s="62">
        <f>IF('G011A (9.AY)'!L14&lt;&gt;"",'G011A (9.AY)'!L14,0)</f>
        <v>0</v>
      </c>
      <c r="U14" s="55">
        <f>IF('G011A (10.AY)'!C14&lt;&gt;"",'G011A (10.AY)'!C14,0)</f>
        <v>0</v>
      </c>
      <c r="V14" s="62">
        <f>IF('G011A (10.AY)'!L14&lt;&gt;"",'G011A (10.AY)'!L14,0)</f>
        <v>0</v>
      </c>
      <c r="W14" s="55">
        <f>IF('G011A (11.AY)'!C14&lt;&gt;"",'G011A (11.AY)'!C14,0)</f>
        <v>0</v>
      </c>
      <c r="X14" s="62">
        <f>IF('G011A (11.AY)'!L14&lt;&gt;"",'G011A (11.AY)'!L14,0)</f>
        <v>0</v>
      </c>
      <c r="Y14" s="55">
        <f>IF('G011A (12.AY)'!C14&lt;&gt;"",'G011A (12.AY)'!C14,0)</f>
        <v>0</v>
      </c>
      <c r="Z14" s="62">
        <f>IF('G011A (12.AY)'!L14&lt;&gt;"",'G011A (12.AY)'!L14,0)</f>
        <v>0</v>
      </c>
      <c r="AA14" s="55">
        <f>IF('G011A (13.AY)'!C14&lt;&gt;"",'G011A (13.AY)'!C14,0)</f>
        <v>0</v>
      </c>
      <c r="AB14" s="62">
        <f>IF('G011A (13.AY)'!L14&lt;&gt;"",'G011A (13.AY)'!L14,0)</f>
        <v>0</v>
      </c>
      <c r="AC14" s="55">
        <f>IF('G011A (14.AY)'!C14&lt;&gt;"",'G011A (14.AY)'!C14,0)</f>
        <v>0</v>
      </c>
      <c r="AD14" s="62">
        <f>IF('G011A (14.AY)'!L14&lt;&gt;"",'G011A (14.AY)'!L14,0)</f>
        <v>0</v>
      </c>
      <c r="AE14" s="55">
        <f>IF('G011A (15.AY)'!C14&lt;&gt;"",'G011A (15.AY)'!C14,0)</f>
        <v>0</v>
      </c>
      <c r="AF14" s="62">
        <f>IF('G011A (15.AY)'!L14&lt;&gt;"",'G011A (15.AY)'!L14,0)</f>
        <v>0</v>
      </c>
      <c r="AG14" s="55">
        <f t="shared" si="5"/>
        <v>0</v>
      </c>
      <c r="AH14" s="62">
        <f t="shared" si="6"/>
        <v>0</v>
      </c>
      <c r="AI14" s="62">
        <f t="shared" si="7"/>
        <v>0</v>
      </c>
      <c r="AJ14" s="63">
        <f t="shared" si="8"/>
        <v>0</v>
      </c>
      <c r="AL14" s="43">
        <f t="shared" si="0"/>
        <v>0</v>
      </c>
      <c r="AM14" s="43">
        <f t="shared" si="1"/>
        <v>0</v>
      </c>
      <c r="AN14" s="43">
        <f t="shared" si="2"/>
        <v>0</v>
      </c>
      <c r="AO14" s="43">
        <f t="shared" si="3"/>
        <v>0</v>
      </c>
      <c r="AP14" s="43">
        <f t="shared" si="4"/>
        <v>0</v>
      </c>
      <c r="AQ14" s="43">
        <f t="shared" si="9"/>
        <v>0</v>
      </c>
      <c r="AR14" s="43">
        <f t="shared" si="10"/>
        <v>0</v>
      </c>
      <c r="AS14" s="43">
        <f t="shared" si="11"/>
        <v>0</v>
      </c>
      <c r="AT14" s="43">
        <f t="shared" si="12"/>
        <v>0</v>
      </c>
      <c r="AU14" s="43">
        <f t="shared" si="13"/>
        <v>0</v>
      </c>
      <c r="AV14" s="43">
        <f t="shared" si="14"/>
        <v>0</v>
      </c>
      <c r="AW14" s="43">
        <f t="shared" si="15"/>
        <v>0</v>
      </c>
      <c r="AX14" s="43">
        <f t="shared" si="16"/>
        <v>0</v>
      </c>
    </row>
    <row r="15" spans="1:50" ht="23.1" customHeight="1" x14ac:dyDescent="0.25">
      <c r="A15" s="95">
        <v>8</v>
      </c>
      <c r="B15" s="46" t="str">
        <f>IF('Proje ve Personel Bilgileri'!C26&gt;0,'Proje ve Personel Bilgileri'!C26,"")</f>
        <v/>
      </c>
      <c r="C15" s="61">
        <f>IF('G011A (1.AY)'!C15&lt;&gt;"",'G011A (1.AY)'!C15,0)</f>
        <v>0</v>
      </c>
      <c r="D15" s="62">
        <f>IF('G011A (1.AY)'!L15&lt;&gt;"",'G011A (1.AY)'!L15,0)</f>
        <v>0</v>
      </c>
      <c r="E15" s="55">
        <f>IF('G011A (2.AY)'!C15&lt;&gt;"",'G011A (2.AY)'!C15,0)</f>
        <v>0</v>
      </c>
      <c r="F15" s="54">
        <f>IF('G011A (2.AY)'!L15&lt;&gt;"",'G011A (2.AY)'!L15,0)</f>
        <v>0</v>
      </c>
      <c r="G15" s="55">
        <f>IF('G011A (3.AY)'!C15&lt;&gt;"",'G011A (3.AY)'!C15,0)</f>
        <v>0</v>
      </c>
      <c r="H15" s="54">
        <f>IF('G011A (3.AY)'!L15&lt;&gt;"",'G011A (3.AY)'!L15,0)</f>
        <v>0</v>
      </c>
      <c r="I15" s="55">
        <f>IF('G011A (4.AY)'!C15&lt;&gt;"",'G011A (4.AY)'!C15,0)</f>
        <v>0</v>
      </c>
      <c r="J15" s="54">
        <f>IF('G011A (4.AY)'!L15&lt;&gt;"",'G011A (4.AY)'!L15,0)</f>
        <v>0</v>
      </c>
      <c r="K15" s="55">
        <f>IF('G011A (5.AY)'!C15&lt;&gt;"",'G011A (5.AY)'!C15,0)</f>
        <v>0</v>
      </c>
      <c r="L15" s="54">
        <f>IF('G011A (5.AY)'!L15&lt;&gt;"",'G011A (5.AY)'!L15,0)</f>
        <v>0</v>
      </c>
      <c r="M15" s="55">
        <f>IF('G011A (6.AY)'!C15&lt;&gt;"",'G011A (6.AY)'!C15,0)</f>
        <v>0</v>
      </c>
      <c r="N15" s="54">
        <f>IF('G011A (6.AY)'!L15&lt;&gt;"",'G011A (6.AY)'!L15,0)</f>
        <v>0</v>
      </c>
      <c r="O15" s="55">
        <f>IF('G011A (7.AY)'!C15&lt;&gt;"",'G011A (7.AY)'!C15,0)</f>
        <v>0</v>
      </c>
      <c r="P15" s="62">
        <f>IF('G011A (7.AY)'!L15&lt;&gt;"",'G011A (7.AY)'!L15,0)</f>
        <v>0</v>
      </c>
      <c r="Q15" s="55">
        <f>IF('G011A (8.AY)'!C15&lt;&gt;"",'G011A (8.AY)'!C15,0)</f>
        <v>0</v>
      </c>
      <c r="R15" s="62">
        <f>IF('G011A (8.AY)'!L15&lt;&gt;"",'G011A (8.AY)'!L15,0)</f>
        <v>0</v>
      </c>
      <c r="S15" s="55">
        <f>IF('G011A (9.AY)'!C15&lt;&gt;"",'G011A (9.AY)'!C15,0)</f>
        <v>0</v>
      </c>
      <c r="T15" s="62">
        <f>IF('G011A (9.AY)'!L15&lt;&gt;"",'G011A (9.AY)'!L15,0)</f>
        <v>0</v>
      </c>
      <c r="U15" s="55">
        <f>IF('G011A (10.AY)'!C15&lt;&gt;"",'G011A (10.AY)'!C15,0)</f>
        <v>0</v>
      </c>
      <c r="V15" s="62">
        <f>IF('G011A (10.AY)'!L15&lt;&gt;"",'G011A (10.AY)'!L15,0)</f>
        <v>0</v>
      </c>
      <c r="W15" s="55">
        <f>IF('G011A (11.AY)'!C15&lt;&gt;"",'G011A (11.AY)'!C15,0)</f>
        <v>0</v>
      </c>
      <c r="X15" s="62">
        <f>IF('G011A (11.AY)'!L15&lt;&gt;"",'G011A (11.AY)'!L15,0)</f>
        <v>0</v>
      </c>
      <c r="Y15" s="55">
        <f>IF('G011A (12.AY)'!C15&lt;&gt;"",'G011A (12.AY)'!C15,0)</f>
        <v>0</v>
      </c>
      <c r="Z15" s="62">
        <f>IF('G011A (12.AY)'!L15&lt;&gt;"",'G011A (12.AY)'!L15,0)</f>
        <v>0</v>
      </c>
      <c r="AA15" s="55">
        <f>IF('G011A (13.AY)'!C15&lt;&gt;"",'G011A (13.AY)'!C15,0)</f>
        <v>0</v>
      </c>
      <c r="AB15" s="62">
        <f>IF('G011A (13.AY)'!L15&lt;&gt;"",'G011A (13.AY)'!L15,0)</f>
        <v>0</v>
      </c>
      <c r="AC15" s="55">
        <f>IF('G011A (14.AY)'!C15&lt;&gt;"",'G011A (14.AY)'!C15,0)</f>
        <v>0</v>
      </c>
      <c r="AD15" s="62">
        <f>IF('G011A (14.AY)'!L15&lt;&gt;"",'G011A (14.AY)'!L15,0)</f>
        <v>0</v>
      </c>
      <c r="AE15" s="55">
        <f>IF('G011A (15.AY)'!C15&lt;&gt;"",'G011A (15.AY)'!C15,0)</f>
        <v>0</v>
      </c>
      <c r="AF15" s="62">
        <f>IF('G011A (15.AY)'!L15&lt;&gt;"",'G011A (15.AY)'!L15,0)</f>
        <v>0</v>
      </c>
      <c r="AG15" s="55">
        <f t="shared" si="5"/>
        <v>0</v>
      </c>
      <c r="AH15" s="62">
        <f t="shared" si="6"/>
        <v>0</v>
      </c>
      <c r="AI15" s="62">
        <f t="shared" si="7"/>
        <v>0</v>
      </c>
      <c r="AJ15" s="63">
        <f t="shared" si="8"/>
        <v>0</v>
      </c>
      <c r="AL15" s="43">
        <f t="shared" si="0"/>
        <v>0</v>
      </c>
      <c r="AM15" s="43">
        <f t="shared" si="1"/>
        <v>0</v>
      </c>
      <c r="AN15" s="43">
        <f t="shared" si="2"/>
        <v>0</v>
      </c>
      <c r="AO15" s="43">
        <f t="shared" si="3"/>
        <v>0</v>
      </c>
      <c r="AP15" s="43">
        <f t="shared" si="4"/>
        <v>0</v>
      </c>
      <c r="AQ15" s="43">
        <f t="shared" si="9"/>
        <v>0</v>
      </c>
      <c r="AR15" s="43">
        <f t="shared" si="10"/>
        <v>0</v>
      </c>
      <c r="AS15" s="43">
        <f t="shared" si="11"/>
        <v>0</v>
      </c>
      <c r="AT15" s="43">
        <f t="shared" si="12"/>
        <v>0</v>
      </c>
      <c r="AU15" s="43">
        <f t="shared" si="13"/>
        <v>0</v>
      </c>
      <c r="AV15" s="43">
        <f t="shared" si="14"/>
        <v>0</v>
      </c>
      <c r="AW15" s="43">
        <f t="shared" si="15"/>
        <v>0</v>
      </c>
      <c r="AX15" s="43">
        <f t="shared" si="16"/>
        <v>0</v>
      </c>
    </row>
    <row r="16" spans="1:50" ht="23.1" customHeight="1" x14ac:dyDescent="0.25">
      <c r="A16" s="95">
        <v>9</v>
      </c>
      <c r="B16" s="46" t="str">
        <f>IF('Proje ve Personel Bilgileri'!C27&gt;0,'Proje ve Personel Bilgileri'!C27,"")</f>
        <v/>
      </c>
      <c r="C16" s="61">
        <f>IF('G011A (1.AY)'!C16&lt;&gt;"",'G011A (1.AY)'!C16,0)</f>
        <v>0</v>
      </c>
      <c r="D16" s="62">
        <f>IF('G011A (1.AY)'!L16&lt;&gt;"",'G011A (1.AY)'!L16,0)</f>
        <v>0</v>
      </c>
      <c r="E16" s="55">
        <f>IF('G011A (2.AY)'!C16&lt;&gt;"",'G011A (2.AY)'!C16,0)</f>
        <v>0</v>
      </c>
      <c r="F16" s="54">
        <f>IF('G011A (2.AY)'!L16&lt;&gt;"",'G011A (2.AY)'!L16,0)</f>
        <v>0</v>
      </c>
      <c r="G16" s="55">
        <f>IF('G011A (3.AY)'!C16&lt;&gt;"",'G011A (3.AY)'!C16,0)</f>
        <v>0</v>
      </c>
      <c r="H16" s="54">
        <f>IF('G011A (3.AY)'!L16&lt;&gt;"",'G011A (3.AY)'!L16,0)</f>
        <v>0</v>
      </c>
      <c r="I16" s="55">
        <f>IF('G011A (4.AY)'!C16&lt;&gt;"",'G011A (4.AY)'!C16,0)</f>
        <v>0</v>
      </c>
      <c r="J16" s="54">
        <f>IF('G011A (4.AY)'!L16&lt;&gt;"",'G011A (4.AY)'!L16,0)</f>
        <v>0</v>
      </c>
      <c r="K16" s="55">
        <f>IF('G011A (5.AY)'!C16&lt;&gt;"",'G011A (5.AY)'!C16,0)</f>
        <v>0</v>
      </c>
      <c r="L16" s="54">
        <f>IF('G011A (5.AY)'!L16&lt;&gt;"",'G011A (5.AY)'!L16,0)</f>
        <v>0</v>
      </c>
      <c r="M16" s="55">
        <f>IF('G011A (6.AY)'!C16&lt;&gt;"",'G011A (6.AY)'!C16,0)</f>
        <v>0</v>
      </c>
      <c r="N16" s="54">
        <f>IF('G011A (6.AY)'!L16&lt;&gt;"",'G011A (6.AY)'!L16,0)</f>
        <v>0</v>
      </c>
      <c r="O16" s="55">
        <f>IF('G011A (7.AY)'!C16&lt;&gt;"",'G011A (7.AY)'!C16,0)</f>
        <v>0</v>
      </c>
      <c r="P16" s="62">
        <f>IF('G011A (7.AY)'!L16&lt;&gt;"",'G011A (7.AY)'!L16,0)</f>
        <v>0</v>
      </c>
      <c r="Q16" s="55">
        <f>IF('G011A (8.AY)'!C16&lt;&gt;"",'G011A (8.AY)'!C16,0)</f>
        <v>0</v>
      </c>
      <c r="R16" s="62">
        <f>IF('G011A (8.AY)'!L16&lt;&gt;"",'G011A (8.AY)'!L16,0)</f>
        <v>0</v>
      </c>
      <c r="S16" s="55">
        <f>IF('G011A (9.AY)'!C16&lt;&gt;"",'G011A (9.AY)'!C16,0)</f>
        <v>0</v>
      </c>
      <c r="T16" s="62">
        <f>IF('G011A (9.AY)'!L16&lt;&gt;"",'G011A (9.AY)'!L16,0)</f>
        <v>0</v>
      </c>
      <c r="U16" s="55">
        <f>IF('G011A (10.AY)'!C16&lt;&gt;"",'G011A (10.AY)'!C16,0)</f>
        <v>0</v>
      </c>
      <c r="V16" s="62">
        <f>IF('G011A (10.AY)'!L16&lt;&gt;"",'G011A (10.AY)'!L16,0)</f>
        <v>0</v>
      </c>
      <c r="W16" s="55">
        <f>IF('G011A (11.AY)'!C16&lt;&gt;"",'G011A (11.AY)'!C16,0)</f>
        <v>0</v>
      </c>
      <c r="X16" s="62">
        <f>IF('G011A (11.AY)'!L16&lt;&gt;"",'G011A (11.AY)'!L16,0)</f>
        <v>0</v>
      </c>
      <c r="Y16" s="55">
        <f>IF('G011A (12.AY)'!C16&lt;&gt;"",'G011A (12.AY)'!C16,0)</f>
        <v>0</v>
      </c>
      <c r="Z16" s="62">
        <f>IF('G011A (12.AY)'!L16&lt;&gt;"",'G011A (12.AY)'!L16,0)</f>
        <v>0</v>
      </c>
      <c r="AA16" s="55">
        <f>IF('G011A (13.AY)'!C16&lt;&gt;"",'G011A (13.AY)'!C16,0)</f>
        <v>0</v>
      </c>
      <c r="AB16" s="62">
        <f>IF('G011A (13.AY)'!L16&lt;&gt;"",'G011A (13.AY)'!L16,0)</f>
        <v>0</v>
      </c>
      <c r="AC16" s="55">
        <f>IF('G011A (14.AY)'!C16&lt;&gt;"",'G011A (14.AY)'!C16,0)</f>
        <v>0</v>
      </c>
      <c r="AD16" s="62">
        <f>IF('G011A (14.AY)'!L16&lt;&gt;"",'G011A (14.AY)'!L16,0)</f>
        <v>0</v>
      </c>
      <c r="AE16" s="55">
        <f>IF('G011A (15.AY)'!C16&lt;&gt;"",'G011A (15.AY)'!C16,0)</f>
        <v>0</v>
      </c>
      <c r="AF16" s="62">
        <f>IF('G011A (15.AY)'!L16&lt;&gt;"",'G011A (15.AY)'!L16,0)</f>
        <v>0</v>
      </c>
      <c r="AG16" s="55">
        <f t="shared" si="5"/>
        <v>0</v>
      </c>
      <c r="AH16" s="62">
        <f t="shared" si="6"/>
        <v>0</v>
      </c>
      <c r="AI16" s="62">
        <f t="shared" si="7"/>
        <v>0</v>
      </c>
      <c r="AJ16" s="63">
        <f t="shared" si="8"/>
        <v>0</v>
      </c>
      <c r="AL16" s="43">
        <f t="shared" si="0"/>
        <v>0</v>
      </c>
      <c r="AM16" s="43">
        <f t="shared" si="1"/>
        <v>0</v>
      </c>
      <c r="AN16" s="43">
        <f t="shared" si="2"/>
        <v>0</v>
      </c>
      <c r="AO16" s="43">
        <f t="shared" si="3"/>
        <v>0</v>
      </c>
      <c r="AP16" s="43">
        <f t="shared" si="4"/>
        <v>0</v>
      </c>
      <c r="AQ16" s="43">
        <f t="shared" si="9"/>
        <v>0</v>
      </c>
      <c r="AR16" s="43">
        <f t="shared" si="10"/>
        <v>0</v>
      </c>
      <c r="AS16" s="43">
        <f t="shared" si="11"/>
        <v>0</v>
      </c>
      <c r="AT16" s="43">
        <f t="shared" si="12"/>
        <v>0</v>
      </c>
      <c r="AU16" s="43">
        <f t="shared" si="13"/>
        <v>0</v>
      </c>
      <c r="AV16" s="43">
        <f t="shared" si="14"/>
        <v>0</v>
      </c>
      <c r="AW16" s="43">
        <f t="shared" si="15"/>
        <v>0</v>
      </c>
      <c r="AX16" s="43">
        <f t="shared" si="16"/>
        <v>0</v>
      </c>
    </row>
    <row r="17" spans="1:50" ht="23.1" customHeight="1" x14ac:dyDescent="0.25">
      <c r="A17" s="95">
        <v>10</v>
      </c>
      <c r="B17" s="46" t="str">
        <f>IF('Proje ve Personel Bilgileri'!C28&gt;0,'Proje ve Personel Bilgileri'!C28,"")</f>
        <v/>
      </c>
      <c r="C17" s="61">
        <f>IF('G011A (1.AY)'!C17&lt;&gt;"",'G011A (1.AY)'!C17,0)</f>
        <v>0</v>
      </c>
      <c r="D17" s="62">
        <f>IF('G011A (1.AY)'!L17&lt;&gt;"",'G011A (1.AY)'!L17,0)</f>
        <v>0</v>
      </c>
      <c r="E17" s="55">
        <f>IF('G011A (2.AY)'!C17&lt;&gt;"",'G011A (2.AY)'!C17,0)</f>
        <v>0</v>
      </c>
      <c r="F17" s="54">
        <f>IF('G011A (2.AY)'!L17&lt;&gt;"",'G011A (2.AY)'!L17,0)</f>
        <v>0</v>
      </c>
      <c r="G17" s="55">
        <f>IF('G011A (3.AY)'!C17&lt;&gt;"",'G011A (3.AY)'!C17,0)</f>
        <v>0</v>
      </c>
      <c r="H17" s="54">
        <f>IF('G011A (3.AY)'!L17&lt;&gt;"",'G011A (3.AY)'!L17,0)</f>
        <v>0</v>
      </c>
      <c r="I17" s="55">
        <f>IF('G011A (4.AY)'!C17&lt;&gt;"",'G011A (4.AY)'!C17,0)</f>
        <v>0</v>
      </c>
      <c r="J17" s="54">
        <f>IF('G011A (4.AY)'!L17&lt;&gt;"",'G011A (4.AY)'!L17,0)</f>
        <v>0</v>
      </c>
      <c r="K17" s="55">
        <f>IF('G011A (5.AY)'!C17&lt;&gt;"",'G011A (5.AY)'!C17,0)</f>
        <v>0</v>
      </c>
      <c r="L17" s="54">
        <f>IF('G011A (5.AY)'!L17&lt;&gt;"",'G011A (5.AY)'!L17,0)</f>
        <v>0</v>
      </c>
      <c r="M17" s="55">
        <f>IF('G011A (6.AY)'!C17&lt;&gt;"",'G011A (6.AY)'!C17,0)</f>
        <v>0</v>
      </c>
      <c r="N17" s="54">
        <f>IF('G011A (6.AY)'!L17&lt;&gt;"",'G011A (6.AY)'!L17,0)</f>
        <v>0</v>
      </c>
      <c r="O17" s="55">
        <f>IF('G011A (7.AY)'!C17&lt;&gt;"",'G011A (7.AY)'!C17,0)</f>
        <v>0</v>
      </c>
      <c r="P17" s="62">
        <f>IF('G011A (7.AY)'!L17&lt;&gt;"",'G011A (7.AY)'!L17,0)</f>
        <v>0</v>
      </c>
      <c r="Q17" s="55">
        <f>IF('G011A (8.AY)'!C17&lt;&gt;"",'G011A (8.AY)'!C17,0)</f>
        <v>0</v>
      </c>
      <c r="R17" s="62">
        <f>IF('G011A (8.AY)'!L17&lt;&gt;"",'G011A (8.AY)'!L17,0)</f>
        <v>0</v>
      </c>
      <c r="S17" s="55">
        <f>IF('G011A (9.AY)'!C17&lt;&gt;"",'G011A (9.AY)'!C17,0)</f>
        <v>0</v>
      </c>
      <c r="T17" s="62">
        <f>IF('G011A (9.AY)'!L17&lt;&gt;"",'G011A (9.AY)'!L17,0)</f>
        <v>0</v>
      </c>
      <c r="U17" s="55">
        <f>IF('G011A (10.AY)'!C17&lt;&gt;"",'G011A (10.AY)'!C17,0)</f>
        <v>0</v>
      </c>
      <c r="V17" s="62">
        <f>IF('G011A (10.AY)'!L17&lt;&gt;"",'G011A (10.AY)'!L17,0)</f>
        <v>0</v>
      </c>
      <c r="W17" s="55">
        <f>IF('G011A (11.AY)'!C17&lt;&gt;"",'G011A (11.AY)'!C17,0)</f>
        <v>0</v>
      </c>
      <c r="X17" s="62">
        <f>IF('G011A (11.AY)'!L17&lt;&gt;"",'G011A (11.AY)'!L17,0)</f>
        <v>0</v>
      </c>
      <c r="Y17" s="55">
        <f>IF('G011A (12.AY)'!C17&lt;&gt;"",'G011A (12.AY)'!C17,0)</f>
        <v>0</v>
      </c>
      <c r="Z17" s="62">
        <f>IF('G011A (12.AY)'!L17&lt;&gt;"",'G011A (12.AY)'!L17,0)</f>
        <v>0</v>
      </c>
      <c r="AA17" s="55">
        <f>IF('G011A (13.AY)'!C17&lt;&gt;"",'G011A (13.AY)'!C17,0)</f>
        <v>0</v>
      </c>
      <c r="AB17" s="62">
        <f>IF('G011A (13.AY)'!L17&lt;&gt;"",'G011A (13.AY)'!L17,0)</f>
        <v>0</v>
      </c>
      <c r="AC17" s="55">
        <f>IF('G011A (14.AY)'!C17&lt;&gt;"",'G011A (14.AY)'!C17,0)</f>
        <v>0</v>
      </c>
      <c r="AD17" s="62">
        <f>IF('G011A (14.AY)'!L17&lt;&gt;"",'G011A (14.AY)'!L17,0)</f>
        <v>0</v>
      </c>
      <c r="AE17" s="55">
        <f>IF('G011A (15.AY)'!C17&lt;&gt;"",'G011A (15.AY)'!C17,0)</f>
        <v>0</v>
      </c>
      <c r="AF17" s="62">
        <f>IF('G011A (15.AY)'!L17&lt;&gt;"",'G011A (15.AY)'!L17,0)</f>
        <v>0</v>
      </c>
      <c r="AG17" s="55">
        <f t="shared" si="5"/>
        <v>0</v>
      </c>
      <c r="AH17" s="62">
        <f t="shared" si="6"/>
        <v>0</v>
      </c>
      <c r="AI17" s="62">
        <f t="shared" si="7"/>
        <v>0</v>
      </c>
      <c r="AJ17" s="63">
        <f t="shared" si="8"/>
        <v>0</v>
      </c>
      <c r="AL17" s="43">
        <f t="shared" si="0"/>
        <v>0</v>
      </c>
      <c r="AM17" s="43">
        <f t="shared" si="1"/>
        <v>0</v>
      </c>
      <c r="AN17" s="43">
        <f t="shared" si="2"/>
        <v>0</v>
      </c>
      <c r="AO17" s="43">
        <f t="shared" si="3"/>
        <v>0</v>
      </c>
      <c r="AP17" s="43">
        <f t="shared" si="4"/>
        <v>0</v>
      </c>
      <c r="AQ17" s="43">
        <f t="shared" si="9"/>
        <v>0</v>
      </c>
      <c r="AR17" s="43">
        <f t="shared" si="10"/>
        <v>0</v>
      </c>
      <c r="AS17" s="43">
        <f t="shared" si="11"/>
        <v>0</v>
      </c>
      <c r="AT17" s="43">
        <f t="shared" si="12"/>
        <v>0</v>
      </c>
      <c r="AU17" s="43">
        <f t="shared" si="13"/>
        <v>0</v>
      </c>
      <c r="AV17" s="43">
        <f t="shared" si="14"/>
        <v>0</v>
      </c>
      <c r="AW17" s="43">
        <f t="shared" si="15"/>
        <v>0</v>
      </c>
      <c r="AX17" s="43">
        <f t="shared" si="16"/>
        <v>0</v>
      </c>
    </row>
    <row r="18" spans="1:50" ht="23.1" customHeight="1" x14ac:dyDescent="0.25">
      <c r="A18" s="95">
        <v>11</v>
      </c>
      <c r="B18" s="46" t="str">
        <f>IF('Proje ve Personel Bilgileri'!C29&gt;0,'Proje ve Personel Bilgileri'!C29,"")</f>
        <v/>
      </c>
      <c r="C18" s="61">
        <f>IF('G011A (1.AY)'!C18&lt;&gt;"",'G011A (1.AY)'!C18,0)</f>
        <v>0</v>
      </c>
      <c r="D18" s="62">
        <f>IF('G011A (1.AY)'!L18&lt;&gt;"",'G011A (1.AY)'!L18,0)</f>
        <v>0</v>
      </c>
      <c r="E18" s="55">
        <f>IF('G011A (2.AY)'!C18&lt;&gt;"",'G011A (2.AY)'!C18,0)</f>
        <v>0</v>
      </c>
      <c r="F18" s="54">
        <f>IF('G011A (2.AY)'!L18&lt;&gt;"",'G011A (2.AY)'!L18,0)</f>
        <v>0</v>
      </c>
      <c r="G18" s="55">
        <f>IF('G011A (3.AY)'!C18&lt;&gt;"",'G011A (3.AY)'!C18,0)</f>
        <v>0</v>
      </c>
      <c r="H18" s="54">
        <f>IF('G011A (3.AY)'!L18&lt;&gt;"",'G011A (3.AY)'!L18,0)</f>
        <v>0</v>
      </c>
      <c r="I18" s="55">
        <f>IF('G011A (4.AY)'!C18&lt;&gt;"",'G011A (4.AY)'!C18,0)</f>
        <v>0</v>
      </c>
      <c r="J18" s="54">
        <f>IF('G011A (4.AY)'!L18&lt;&gt;"",'G011A (4.AY)'!L18,0)</f>
        <v>0</v>
      </c>
      <c r="K18" s="55">
        <f>IF('G011A (5.AY)'!C18&lt;&gt;"",'G011A (5.AY)'!C18,0)</f>
        <v>0</v>
      </c>
      <c r="L18" s="54">
        <f>IF('G011A (5.AY)'!L18&lt;&gt;"",'G011A (5.AY)'!L18,0)</f>
        <v>0</v>
      </c>
      <c r="M18" s="55">
        <f>IF('G011A (6.AY)'!C18&lt;&gt;"",'G011A (6.AY)'!C18,0)</f>
        <v>0</v>
      </c>
      <c r="N18" s="54">
        <f>IF('G011A (6.AY)'!L18&lt;&gt;"",'G011A (6.AY)'!L18,0)</f>
        <v>0</v>
      </c>
      <c r="O18" s="55">
        <f>IF('G011A (7.AY)'!C18&lt;&gt;"",'G011A (7.AY)'!C18,0)</f>
        <v>0</v>
      </c>
      <c r="P18" s="62">
        <f>IF('G011A (7.AY)'!L18&lt;&gt;"",'G011A (7.AY)'!L18,0)</f>
        <v>0</v>
      </c>
      <c r="Q18" s="55">
        <f>IF('G011A (8.AY)'!C18&lt;&gt;"",'G011A (8.AY)'!C18,0)</f>
        <v>0</v>
      </c>
      <c r="R18" s="62">
        <f>IF('G011A (8.AY)'!L18&lt;&gt;"",'G011A (8.AY)'!L18,0)</f>
        <v>0</v>
      </c>
      <c r="S18" s="55">
        <f>IF('G011A (9.AY)'!C18&lt;&gt;"",'G011A (9.AY)'!C18,0)</f>
        <v>0</v>
      </c>
      <c r="T18" s="62">
        <f>IF('G011A (9.AY)'!L18&lt;&gt;"",'G011A (9.AY)'!L18,0)</f>
        <v>0</v>
      </c>
      <c r="U18" s="55">
        <f>IF('G011A (10.AY)'!C18&lt;&gt;"",'G011A (10.AY)'!C18,0)</f>
        <v>0</v>
      </c>
      <c r="V18" s="62">
        <f>IF('G011A (10.AY)'!L18&lt;&gt;"",'G011A (10.AY)'!L18,0)</f>
        <v>0</v>
      </c>
      <c r="W18" s="55">
        <f>IF('G011A (11.AY)'!C18&lt;&gt;"",'G011A (11.AY)'!C18,0)</f>
        <v>0</v>
      </c>
      <c r="X18" s="62">
        <f>IF('G011A (11.AY)'!L18&lt;&gt;"",'G011A (11.AY)'!L18,0)</f>
        <v>0</v>
      </c>
      <c r="Y18" s="55">
        <f>IF('G011A (12.AY)'!C18&lt;&gt;"",'G011A (12.AY)'!C18,0)</f>
        <v>0</v>
      </c>
      <c r="Z18" s="62">
        <f>IF('G011A (12.AY)'!L18&lt;&gt;"",'G011A (12.AY)'!L18,0)</f>
        <v>0</v>
      </c>
      <c r="AA18" s="55">
        <f>IF('G011A (13.AY)'!C18&lt;&gt;"",'G011A (13.AY)'!C18,0)</f>
        <v>0</v>
      </c>
      <c r="AB18" s="62">
        <f>IF('G011A (13.AY)'!L18&lt;&gt;"",'G011A (13.AY)'!L18,0)</f>
        <v>0</v>
      </c>
      <c r="AC18" s="55">
        <f>IF('G011A (14.AY)'!C18&lt;&gt;"",'G011A (14.AY)'!C18,0)</f>
        <v>0</v>
      </c>
      <c r="AD18" s="62">
        <f>IF('G011A (14.AY)'!L18&lt;&gt;"",'G011A (14.AY)'!L18,0)</f>
        <v>0</v>
      </c>
      <c r="AE18" s="55">
        <f>IF('G011A (15.AY)'!C18&lt;&gt;"",'G011A (15.AY)'!C18,0)</f>
        <v>0</v>
      </c>
      <c r="AF18" s="62">
        <f>IF('G011A (15.AY)'!L18&lt;&gt;"",'G011A (15.AY)'!L18,0)</f>
        <v>0</v>
      </c>
      <c r="AG18" s="55">
        <f t="shared" si="5"/>
        <v>0</v>
      </c>
      <c r="AH18" s="62">
        <f t="shared" si="6"/>
        <v>0</v>
      </c>
      <c r="AI18" s="62">
        <f t="shared" si="7"/>
        <v>0</v>
      </c>
      <c r="AJ18" s="63">
        <f t="shared" si="8"/>
        <v>0</v>
      </c>
      <c r="AL18" s="43">
        <f t="shared" si="0"/>
        <v>0</v>
      </c>
      <c r="AM18" s="43">
        <f t="shared" si="1"/>
        <v>0</v>
      </c>
      <c r="AN18" s="43">
        <f t="shared" si="2"/>
        <v>0</v>
      </c>
      <c r="AO18" s="43">
        <f t="shared" si="3"/>
        <v>0</v>
      </c>
      <c r="AP18" s="43">
        <f t="shared" si="4"/>
        <v>0</v>
      </c>
      <c r="AQ18" s="43">
        <f t="shared" si="9"/>
        <v>0</v>
      </c>
      <c r="AR18" s="43">
        <f t="shared" si="10"/>
        <v>0</v>
      </c>
      <c r="AS18" s="43">
        <f t="shared" si="11"/>
        <v>0</v>
      </c>
      <c r="AT18" s="43">
        <f t="shared" si="12"/>
        <v>0</v>
      </c>
      <c r="AU18" s="43">
        <f t="shared" si="13"/>
        <v>0</v>
      </c>
      <c r="AV18" s="43">
        <f t="shared" si="14"/>
        <v>0</v>
      </c>
      <c r="AW18" s="43">
        <f t="shared" si="15"/>
        <v>0</v>
      </c>
      <c r="AX18" s="43">
        <f t="shared" si="16"/>
        <v>0</v>
      </c>
    </row>
    <row r="19" spans="1:50" ht="23.1" customHeight="1" x14ac:dyDescent="0.25">
      <c r="A19" s="95">
        <v>12</v>
      </c>
      <c r="B19" s="46" t="str">
        <f>IF('Proje ve Personel Bilgileri'!C30&gt;0,'Proje ve Personel Bilgileri'!C30,"")</f>
        <v/>
      </c>
      <c r="C19" s="61">
        <f>IF('G011A (1.AY)'!C19&lt;&gt;"",'G011A (1.AY)'!C19,0)</f>
        <v>0</v>
      </c>
      <c r="D19" s="62">
        <f>IF('G011A (1.AY)'!L19&lt;&gt;"",'G011A (1.AY)'!L19,0)</f>
        <v>0</v>
      </c>
      <c r="E19" s="55">
        <f>IF('G011A (2.AY)'!C19&lt;&gt;"",'G011A (2.AY)'!C19,0)</f>
        <v>0</v>
      </c>
      <c r="F19" s="54">
        <f>IF('G011A (2.AY)'!L19&lt;&gt;"",'G011A (2.AY)'!L19,0)</f>
        <v>0</v>
      </c>
      <c r="G19" s="55">
        <f>IF('G011A (3.AY)'!C19&lt;&gt;"",'G011A (3.AY)'!C19,0)</f>
        <v>0</v>
      </c>
      <c r="H19" s="54">
        <f>IF('G011A (3.AY)'!L19&lt;&gt;"",'G011A (3.AY)'!L19,0)</f>
        <v>0</v>
      </c>
      <c r="I19" s="55">
        <f>IF('G011A (4.AY)'!C19&lt;&gt;"",'G011A (4.AY)'!C19,0)</f>
        <v>0</v>
      </c>
      <c r="J19" s="54">
        <f>IF('G011A (4.AY)'!L19&lt;&gt;"",'G011A (4.AY)'!L19,0)</f>
        <v>0</v>
      </c>
      <c r="K19" s="55">
        <f>IF('G011A (5.AY)'!C19&lt;&gt;"",'G011A (5.AY)'!C19,0)</f>
        <v>0</v>
      </c>
      <c r="L19" s="54">
        <f>IF('G011A (5.AY)'!L19&lt;&gt;"",'G011A (5.AY)'!L19,0)</f>
        <v>0</v>
      </c>
      <c r="M19" s="55">
        <f>IF('G011A (6.AY)'!C19&lt;&gt;"",'G011A (6.AY)'!C19,0)</f>
        <v>0</v>
      </c>
      <c r="N19" s="54">
        <f>IF('G011A (6.AY)'!L19&lt;&gt;"",'G011A (6.AY)'!L19,0)</f>
        <v>0</v>
      </c>
      <c r="O19" s="55">
        <f>IF('G011A (7.AY)'!C19&lt;&gt;"",'G011A (7.AY)'!C19,0)</f>
        <v>0</v>
      </c>
      <c r="P19" s="62">
        <f>IF('G011A (7.AY)'!L19&lt;&gt;"",'G011A (7.AY)'!L19,0)</f>
        <v>0</v>
      </c>
      <c r="Q19" s="55">
        <f>IF('G011A (8.AY)'!C19&lt;&gt;"",'G011A (8.AY)'!C19,0)</f>
        <v>0</v>
      </c>
      <c r="R19" s="62">
        <f>IF('G011A (8.AY)'!L19&lt;&gt;"",'G011A (8.AY)'!L19,0)</f>
        <v>0</v>
      </c>
      <c r="S19" s="55">
        <f>IF('G011A (9.AY)'!C19&lt;&gt;"",'G011A (9.AY)'!C19,0)</f>
        <v>0</v>
      </c>
      <c r="T19" s="62">
        <f>IF('G011A (9.AY)'!L19&lt;&gt;"",'G011A (9.AY)'!L19,0)</f>
        <v>0</v>
      </c>
      <c r="U19" s="55">
        <f>IF('G011A (10.AY)'!C19&lt;&gt;"",'G011A (10.AY)'!C19,0)</f>
        <v>0</v>
      </c>
      <c r="V19" s="62">
        <f>IF('G011A (10.AY)'!L19&lt;&gt;"",'G011A (10.AY)'!L19,0)</f>
        <v>0</v>
      </c>
      <c r="W19" s="55">
        <f>IF('G011A (11.AY)'!C19&lt;&gt;"",'G011A (11.AY)'!C19,0)</f>
        <v>0</v>
      </c>
      <c r="X19" s="62">
        <f>IF('G011A (11.AY)'!L19&lt;&gt;"",'G011A (11.AY)'!L19,0)</f>
        <v>0</v>
      </c>
      <c r="Y19" s="55">
        <f>IF('G011A (12.AY)'!C19&lt;&gt;"",'G011A (12.AY)'!C19,0)</f>
        <v>0</v>
      </c>
      <c r="Z19" s="62">
        <f>IF('G011A (12.AY)'!L19&lt;&gt;"",'G011A (12.AY)'!L19,0)</f>
        <v>0</v>
      </c>
      <c r="AA19" s="55">
        <f>IF('G011A (13.AY)'!C19&lt;&gt;"",'G011A (13.AY)'!C19,0)</f>
        <v>0</v>
      </c>
      <c r="AB19" s="62">
        <f>IF('G011A (13.AY)'!L19&lt;&gt;"",'G011A (13.AY)'!L19,0)</f>
        <v>0</v>
      </c>
      <c r="AC19" s="55">
        <f>IF('G011A (14.AY)'!C19&lt;&gt;"",'G011A (14.AY)'!C19,0)</f>
        <v>0</v>
      </c>
      <c r="AD19" s="62">
        <f>IF('G011A (14.AY)'!L19&lt;&gt;"",'G011A (14.AY)'!L19,0)</f>
        <v>0</v>
      </c>
      <c r="AE19" s="55">
        <f>IF('G011A (15.AY)'!C19&lt;&gt;"",'G011A (15.AY)'!C19,0)</f>
        <v>0</v>
      </c>
      <c r="AF19" s="62">
        <f>IF('G011A (15.AY)'!L19&lt;&gt;"",'G011A (15.AY)'!L19,0)</f>
        <v>0</v>
      </c>
      <c r="AG19" s="55">
        <f t="shared" si="5"/>
        <v>0</v>
      </c>
      <c r="AH19" s="62">
        <f t="shared" si="6"/>
        <v>0</v>
      </c>
      <c r="AI19" s="62">
        <f t="shared" si="7"/>
        <v>0</v>
      </c>
      <c r="AJ19" s="63">
        <f t="shared" si="8"/>
        <v>0</v>
      </c>
      <c r="AL19" s="43">
        <f t="shared" si="0"/>
        <v>0</v>
      </c>
      <c r="AM19" s="43">
        <f t="shared" si="1"/>
        <v>0</v>
      </c>
      <c r="AN19" s="43">
        <f t="shared" si="2"/>
        <v>0</v>
      </c>
      <c r="AO19" s="43">
        <f t="shared" si="3"/>
        <v>0</v>
      </c>
      <c r="AP19" s="43">
        <f t="shared" si="4"/>
        <v>0</v>
      </c>
      <c r="AQ19" s="43">
        <f t="shared" si="9"/>
        <v>0</v>
      </c>
      <c r="AR19" s="43">
        <f t="shared" si="10"/>
        <v>0</v>
      </c>
      <c r="AS19" s="43">
        <f t="shared" si="11"/>
        <v>0</v>
      </c>
      <c r="AT19" s="43">
        <f t="shared" si="12"/>
        <v>0</v>
      </c>
      <c r="AU19" s="43">
        <f t="shared" si="13"/>
        <v>0</v>
      </c>
      <c r="AV19" s="43">
        <f t="shared" si="14"/>
        <v>0</v>
      </c>
      <c r="AW19" s="43">
        <f t="shared" si="15"/>
        <v>0</v>
      </c>
      <c r="AX19" s="43">
        <f t="shared" si="16"/>
        <v>0</v>
      </c>
    </row>
    <row r="20" spans="1:50" ht="23.1" customHeight="1" x14ac:dyDescent="0.25">
      <c r="A20" s="95">
        <v>13</v>
      </c>
      <c r="B20" s="46" t="str">
        <f>IF('Proje ve Personel Bilgileri'!C31&gt;0,'Proje ve Personel Bilgileri'!C31,"")</f>
        <v/>
      </c>
      <c r="C20" s="61">
        <f>IF('G011A (1.AY)'!C20&lt;&gt;"",'G011A (1.AY)'!C20,0)</f>
        <v>0</v>
      </c>
      <c r="D20" s="62">
        <f>IF('G011A (1.AY)'!L20&lt;&gt;"",'G011A (1.AY)'!L20,0)</f>
        <v>0</v>
      </c>
      <c r="E20" s="55">
        <f>IF('G011A (2.AY)'!C20&lt;&gt;"",'G011A (2.AY)'!C20,0)</f>
        <v>0</v>
      </c>
      <c r="F20" s="54">
        <f>IF('G011A (2.AY)'!L20&lt;&gt;"",'G011A (2.AY)'!L20,0)</f>
        <v>0</v>
      </c>
      <c r="G20" s="55">
        <f>IF('G011A (3.AY)'!C20&lt;&gt;"",'G011A (3.AY)'!C20,0)</f>
        <v>0</v>
      </c>
      <c r="H20" s="54">
        <f>IF('G011A (3.AY)'!L20&lt;&gt;"",'G011A (3.AY)'!L20,0)</f>
        <v>0</v>
      </c>
      <c r="I20" s="55">
        <f>IF('G011A (4.AY)'!C20&lt;&gt;"",'G011A (4.AY)'!C20,0)</f>
        <v>0</v>
      </c>
      <c r="J20" s="54">
        <f>IF('G011A (4.AY)'!L20&lt;&gt;"",'G011A (4.AY)'!L20,0)</f>
        <v>0</v>
      </c>
      <c r="K20" s="55">
        <f>IF('G011A (5.AY)'!C20&lt;&gt;"",'G011A (5.AY)'!C20,0)</f>
        <v>0</v>
      </c>
      <c r="L20" s="54">
        <f>IF('G011A (5.AY)'!L20&lt;&gt;"",'G011A (5.AY)'!L20,0)</f>
        <v>0</v>
      </c>
      <c r="M20" s="55">
        <f>IF('G011A (6.AY)'!C20&lt;&gt;"",'G011A (6.AY)'!C20,0)</f>
        <v>0</v>
      </c>
      <c r="N20" s="54">
        <f>IF('G011A (6.AY)'!L20&lt;&gt;"",'G011A (6.AY)'!L20,0)</f>
        <v>0</v>
      </c>
      <c r="O20" s="55">
        <f>IF('G011A (7.AY)'!C20&lt;&gt;"",'G011A (7.AY)'!C20,0)</f>
        <v>0</v>
      </c>
      <c r="P20" s="62">
        <f>IF('G011A (7.AY)'!L20&lt;&gt;"",'G011A (7.AY)'!L20,0)</f>
        <v>0</v>
      </c>
      <c r="Q20" s="55">
        <f>IF('G011A (8.AY)'!C20&lt;&gt;"",'G011A (8.AY)'!C20,0)</f>
        <v>0</v>
      </c>
      <c r="R20" s="62">
        <f>IF('G011A (8.AY)'!L20&lt;&gt;"",'G011A (8.AY)'!L20,0)</f>
        <v>0</v>
      </c>
      <c r="S20" s="55">
        <f>IF('G011A (9.AY)'!C20&lt;&gt;"",'G011A (9.AY)'!C20,0)</f>
        <v>0</v>
      </c>
      <c r="T20" s="62">
        <f>IF('G011A (9.AY)'!L20&lt;&gt;"",'G011A (9.AY)'!L20,0)</f>
        <v>0</v>
      </c>
      <c r="U20" s="55">
        <f>IF('G011A (10.AY)'!C20&lt;&gt;"",'G011A (10.AY)'!C20,0)</f>
        <v>0</v>
      </c>
      <c r="V20" s="62">
        <f>IF('G011A (10.AY)'!L20&lt;&gt;"",'G011A (10.AY)'!L20,0)</f>
        <v>0</v>
      </c>
      <c r="W20" s="55">
        <f>IF('G011A (11.AY)'!C20&lt;&gt;"",'G011A (11.AY)'!C20,0)</f>
        <v>0</v>
      </c>
      <c r="X20" s="62">
        <f>IF('G011A (11.AY)'!L20&lt;&gt;"",'G011A (11.AY)'!L20,0)</f>
        <v>0</v>
      </c>
      <c r="Y20" s="55">
        <f>IF('G011A (12.AY)'!C20&lt;&gt;"",'G011A (12.AY)'!C20,0)</f>
        <v>0</v>
      </c>
      <c r="Z20" s="62">
        <f>IF('G011A (12.AY)'!L20&lt;&gt;"",'G011A (12.AY)'!L20,0)</f>
        <v>0</v>
      </c>
      <c r="AA20" s="55">
        <f>IF('G011A (13.AY)'!C20&lt;&gt;"",'G011A (13.AY)'!C20,0)</f>
        <v>0</v>
      </c>
      <c r="AB20" s="62">
        <f>IF('G011A (13.AY)'!L20&lt;&gt;"",'G011A (13.AY)'!L20,0)</f>
        <v>0</v>
      </c>
      <c r="AC20" s="55">
        <f>IF('G011A (14.AY)'!C20&lt;&gt;"",'G011A (14.AY)'!C20,0)</f>
        <v>0</v>
      </c>
      <c r="AD20" s="62">
        <f>IF('G011A (14.AY)'!L20&lt;&gt;"",'G011A (14.AY)'!L20,0)</f>
        <v>0</v>
      </c>
      <c r="AE20" s="55">
        <f>IF('G011A (15.AY)'!C20&lt;&gt;"",'G011A (15.AY)'!C20,0)</f>
        <v>0</v>
      </c>
      <c r="AF20" s="62">
        <f>IF('G011A (15.AY)'!L20&lt;&gt;"",'G011A (15.AY)'!L20,0)</f>
        <v>0</v>
      </c>
      <c r="AG20" s="55">
        <f t="shared" si="5"/>
        <v>0</v>
      </c>
      <c r="AH20" s="62">
        <f t="shared" si="6"/>
        <v>0</v>
      </c>
      <c r="AI20" s="62">
        <f t="shared" si="7"/>
        <v>0</v>
      </c>
      <c r="AJ20" s="63">
        <f t="shared" si="8"/>
        <v>0</v>
      </c>
      <c r="AL20" s="43">
        <f t="shared" si="0"/>
        <v>0</v>
      </c>
      <c r="AM20" s="43">
        <f t="shared" si="1"/>
        <v>0</v>
      </c>
      <c r="AN20" s="43">
        <f t="shared" si="2"/>
        <v>0</v>
      </c>
      <c r="AO20" s="43">
        <f t="shared" si="3"/>
        <v>0</v>
      </c>
      <c r="AP20" s="43">
        <f t="shared" si="4"/>
        <v>0</v>
      </c>
      <c r="AQ20" s="43">
        <f t="shared" si="9"/>
        <v>0</v>
      </c>
      <c r="AR20" s="43">
        <f t="shared" si="10"/>
        <v>0</v>
      </c>
      <c r="AS20" s="43">
        <f t="shared" si="11"/>
        <v>0</v>
      </c>
      <c r="AT20" s="43">
        <f t="shared" si="12"/>
        <v>0</v>
      </c>
      <c r="AU20" s="43">
        <f t="shared" si="13"/>
        <v>0</v>
      </c>
      <c r="AV20" s="43">
        <f t="shared" si="14"/>
        <v>0</v>
      </c>
      <c r="AW20" s="43">
        <f t="shared" si="15"/>
        <v>0</v>
      </c>
      <c r="AX20" s="43">
        <f t="shared" si="16"/>
        <v>0</v>
      </c>
    </row>
    <row r="21" spans="1:50" ht="23.1" customHeight="1" x14ac:dyDescent="0.25">
      <c r="A21" s="95">
        <v>14</v>
      </c>
      <c r="B21" s="46" t="str">
        <f>IF('Proje ve Personel Bilgileri'!C32&gt;0,'Proje ve Personel Bilgileri'!C32,"")</f>
        <v/>
      </c>
      <c r="C21" s="61">
        <f>IF('G011A (1.AY)'!C21&lt;&gt;"",'G011A (1.AY)'!C21,0)</f>
        <v>0</v>
      </c>
      <c r="D21" s="62">
        <f>IF('G011A (1.AY)'!L21&lt;&gt;"",'G011A (1.AY)'!L21,0)</f>
        <v>0</v>
      </c>
      <c r="E21" s="55">
        <f>IF('G011A (2.AY)'!C21&lt;&gt;"",'G011A (2.AY)'!C21,0)</f>
        <v>0</v>
      </c>
      <c r="F21" s="54">
        <f>IF('G011A (2.AY)'!L21&lt;&gt;"",'G011A (2.AY)'!L21,0)</f>
        <v>0</v>
      </c>
      <c r="G21" s="55">
        <f>IF('G011A (3.AY)'!C21&lt;&gt;"",'G011A (3.AY)'!C21,0)</f>
        <v>0</v>
      </c>
      <c r="H21" s="54">
        <f>IF('G011A (3.AY)'!L21&lt;&gt;"",'G011A (3.AY)'!L21,0)</f>
        <v>0</v>
      </c>
      <c r="I21" s="55">
        <f>IF('G011A (4.AY)'!C21&lt;&gt;"",'G011A (4.AY)'!C21,0)</f>
        <v>0</v>
      </c>
      <c r="J21" s="54">
        <f>IF('G011A (4.AY)'!L21&lt;&gt;"",'G011A (4.AY)'!L21,0)</f>
        <v>0</v>
      </c>
      <c r="K21" s="55">
        <f>IF('G011A (5.AY)'!C21&lt;&gt;"",'G011A (5.AY)'!C21,0)</f>
        <v>0</v>
      </c>
      <c r="L21" s="54">
        <f>IF('G011A (5.AY)'!L21&lt;&gt;"",'G011A (5.AY)'!L21,0)</f>
        <v>0</v>
      </c>
      <c r="M21" s="55">
        <f>IF('G011A (6.AY)'!C21&lt;&gt;"",'G011A (6.AY)'!C21,0)</f>
        <v>0</v>
      </c>
      <c r="N21" s="54">
        <f>IF('G011A (6.AY)'!L21&lt;&gt;"",'G011A (6.AY)'!L21,0)</f>
        <v>0</v>
      </c>
      <c r="O21" s="55">
        <f>IF('G011A (7.AY)'!C21&lt;&gt;"",'G011A (7.AY)'!C21,0)</f>
        <v>0</v>
      </c>
      <c r="P21" s="62">
        <f>IF('G011A (7.AY)'!L21&lt;&gt;"",'G011A (7.AY)'!L21,0)</f>
        <v>0</v>
      </c>
      <c r="Q21" s="55">
        <f>IF('G011A (8.AY)'!C21&lt;&gt;"",'G011A (8.AY)'!C21,0)</f>
        <v>0</v>
      </c>
      <c r="R21" s="62">
        <f>IF('G011A (8.AY)'!L21&lt;&gt;"",'G011A (8.AY)'!L21,0)</f>
        <v>0</v>
      </c>
      <c r="S21" s="55">
        <f>IF('G011A (9.AY)'!C21&lt;&gt;"",'G011A (9.AY)'!C21,0)</f>
        <v>0</v>
      </c>
      <c r="T21" s="62">
        <f>IF('G011A (9.AY)'!L21&lt;&gt;"",'G011A (9.AY)'!L21,0)</f>
        <v>0</v>
      </c>
      <c r="U21" s="55">
        <f>IF('G011A (10.AY)'!C21&lt;&gt;"",'G011A (10.AY)'!C21,0)</f>
        <v>0</v>
      </c>
      <c r="V21" s="62">
        <f>IF('G011A (10.AY)'!L21&lt;&gt;"",'G011A (10.AY)'!L21,0)</f>
        <v>0</v>
      </c>
      <c r="W21" s="55">
        <f>IF('G011A (11.AY)'!C21&lt;&gt;"",'G011A (11.AY)'!C21,0)</f>
        <v>0</v>
      </c>
      <c r="X21" s="62">
        <f>IF('G011A (11.AY)'!L21&lt;&gt;"",'G011A (11.AY)'!L21,0)</f>
        <v>0</v>
      </c>
      <c r="Y21" s="55">
        <f>IF('G011A (12.AY)'!C21&lt;&gt;"",'G011A (12.AY)'!C21,0)</f>
        <v>0</v>
      </c>
      <c r="Z21" s="62">
        <f>IF('G011A (12.AY)'!L21&lt;&gt;"",'G011A (12.AY)'!L21,0)</f>
        <v>0</v>
      </c>
      <c r="AA21" s="55">
        <f>IF('G011A (13.AY)'!C21&lt;&gt;"",'G011A (13.AY)'!C21,0)</f>
        <v>0</v>
      </c>
      <c r="AB21" s="62">
        <f>IF('G011A (13.AY)'!L21&lt;&gt;"",'G011A (13.AY)'!L21,0)</f>
        <v>0</v>
      </c>
      <c r="AC21" s="55">
        <f>IF('G011A (14.AY)'!C21&lt;&gt;"",'G011A (14.AY)'!C21,0)</f>
        <v>0</v>
      </c>
      <c r="AD21" s="62">
        <f>IF('G011A (14.AY)'!L21&lt;&gt;"",'G011A (14.AY)'!L21,0)</f>
        <v>0</v>
      </c>
      <c r="AE21" s="55">
        <f>IF('G011A (15.AY)'!C21&lt;&gt;"",'G011A (15.AY)'!C21,0)</f>
        <v>0</v>
      </c>
      <c r="AF21" s="62">
        <f>IF('G011A (15.AY)'!L21&lt;&gt;"",'G011A (15.AY)'!L21,0)</f>
        <v>0</v>
      </c>
      <c r="AG21" s="55">
        <f t="shared" si="5"/>
        <v>0</v>
      </c>
      <c r="AH21" s="62">
        <f t="shared" si="6"/>
        <v>0</v>
      </c>
      <c r="AI21" s="62">
        <f t="shared" si="7"/>
        <v>0</v>
      </c>
      <c r="AJ21" s="63">
        <f t="shared" si="8"/>
        <v>0</v>
      </c>
      <c r="AL21" s="43">
        <f t="shared" si="0"/>
        <v>0</v>
      </c>
      <c r="AM21" s="43">
        <f t="shared" si="1"/>
        <v>0</v>
      </c>
      <c r="AN21" s="43">
        <f t="shared" si="2"/>
        <v>0</v>
      </c>
      <c r="AO21" s="43">
        <f t="shared" si="3"/>
        <v>0</v>
      </c>
      <c r="AP21" s="43">
        <f t="shared" si="4"/>
        <v>0</v>
      </c>
      <c r="AQ21" s="43">
        <f t="shared" si="9"/>
        <v>0</v>
      </c>
      <c r="AR21" s="43">
        <f t="shared" si="10"/>
        <v>0</v>
      </c>
      <c r="AS21" s="43">
        <f t="shared" si="11"/>
        <v>0</v>
      </c>
      <c r="AT21" s="43">
        <f t="shared" si="12"/>
        <v>0</v>
      </c>
      <c r="AU21" s="43">
        <f t="shared" si="13"/>
        <v>0</v>
      </c>
      <c r="AV21" s="43">
        <f t="shared" si="14"/>
        <v>0</v>
      </c>
      <c r="AW21" s="43">
        <f t="shared" si="15"/>
        <v>0</v>
      </c>
      <c r="AX21" s="43">
        <f t="shared" si="16"/>
        <v>0</v>
      </c>
    </row>
    <row r="22" spans="1:50" ht="23.1" customHeight="1" x14ac:dyDescent="0.25">
      <c r="A22" s="95">
        <v>15</v>
      </c>
      <c r="B22" s="46" t="str">
        <f>IF('Proje ve Personel Bilgileri'!C33&gt;0,'Proje ve Personel Bilgileri'!C33,"")</f>
        <v/>
      </c>
      <c r="C22" s="61">
        <f>IF('G011A (1.AY)'!C22&lt;&gt;"",'G011A (1.AY)'!C22,0)</f>
        <v>0</v>
      </c>
      <c r="D22" s="62">
        <f>IF('G011A (1.AY)'!L22&lt;&gt;"",'G011A (1.AY)'!L22,0)</f>
        <v>0</v>
      </c>
      <c r="E22" s="55">
        <f>IF('G011A (2.AY)'!C22&lt;&gt;"",'G011A (2.AY)'!C22,0)</f>
        <v>0</v>
      </c>
      <c r="F22" s="54">
        <f>IF('G011A (2.AY)'!L22&lt;&gt;"",'G011A (2.AY)'!L22,0)</f>
        <v>0</v>
      </c>
      <c r="G22" s="55">
        <f>IF('G011A (3.AY)'!C22&lt;&gt;"",'G011A (3.AY)'!C22,0)</f>
        <v>0</v>
      </c>
      <c r="H22" s="54">
        <f>IF('G011A (3.AY)'!L22&lt;&gt;"",'G011A (3.AY)'!L22,0)</f>
        <v>0</v>
      </c>
      <c r="I22" s="55">
        <f>IF('G011A (4.AY)'!C22&lt;&gt;"",'G011A (4.AY)'!C22,0)</f>
        <v>0</v>
      </c>
      <c r="J22" s="54">
        <f>IF('G011A (4.AY)'!L22&lt;&gt;"",'G011A (4.AY)'!L22,0)</f>
        <v>0</v>
      </c>
      <c r="K22" s="55">
        <f>IF('G011A (5.AY)'!C22&lt;&gt;"",'G011A (5.AY)'!C22,0)</f>
        <v>0</v>
      </c>
      <c r="L22" s="54">
        <f>IF('G011A (5.AY)'!L22&lt;&gt;"",'G011A (5.AY)'!L22,0)</f>
        <v>0</v>
      </c>
      <c r="M22" s="55">
        <f>IF('G011A (6.AY)'!C22&lt;&gt;"",'G011A (6.AY)'!C22,0)</f>
        <v>0</v>
      </c>
      <c r="N22" s="54">
        <f>IF('G011A (6.AY)'!L22&lt;&gt;"",'G011A (6.AY)'!L22,0)</f>
        <v>0</v>
      </c>
      <c r="O22" s="55">
        <f>IF('G011A (7.AY)'!C22&lt;&gt;"",'G011A (7.AY)'!C22,0)</f>
        <v>0</v>
      </c>
      <c r="P22" s="62">
        <f>IF('G011A (7.AY)'!L22&lt;&gt;"",'G011A (7.AY)'!L22,0)</f>
        <v>0</v>
      </c>
      <c r="Q22" s="55">
        <f>IF('G011A (8.AY)'!C22&lt;&gt;"",'G011A (8.AY)'!C22,0)</f>
        <v>0</v>
      </c>
      <c r="R22" s="62">
        <f>IF('G011A (8.AY)'!L22&lt;&gt;"",'G011A (8.AY)'!L22,0)</f>
        <v>0</v>
      </c>
      <c r="S22" s="55">
        <f>IF('G011A (9.AY)'!C22&lt;&gt;"",'G011A (9.AY)'!C22,0)</f>
        <v>0</v>
      </c>
      <c r="T22" s="62">
        <f>IF('G011A (9.AY)'!L22&lt;&gt;"",'G011A (9.AY)'!L22,0)</f>
        <v>0</v>
      </c>
      <c r="U22" s="55">
        <f>IF('G011A (10.AY)'!C22&lt;&gt;"",'G011A (10.AY)'!C22,0)</f>
        <v>0</v>
      </c>
      <c r="V22" s="62">
        <f>IF('G011A (10.AY)'!L22&lt;&gt;"",'G011A (10.AY)'!L22,0)</f>
        <v>0</v>
      </c>
      <c r="W22" s="55">
        <f>IF('G011A (11.AY)'!C22&lt;&gt;"",'G011A (11.AY)'!C22,0)</f>
        <v>0</v>
      </c>
      <c r="X22" s="62">
        <f>IF('G011A (11.AY)'!L22&lt;&gt;"",'G011A (11.AY)'!L22,0)</f>
        <v>0</v>
      </c>
      <c r="Y22" s="55">
        <f>IF('G011A (12.AY)'!C22&lt;&gt;"",'G011A (12.AY)'!C22,0)</f>
        <v>0</v>
      </c>
      <c r="Z22" s="62">
        <f>IF('G011A (12.AY)'!L22&lt;&gt;"",'G011A (12.AY)'!L22,0)</f>
        <v>0</v>
      </c>
      <c r="AA22" s="55">
        <f>IF('G011A (13.AY)'!C22&lt;&gt;"",'G011A (13.AY)'!C22,0)</f>
        <v>0</v>
      </c>
      <c r="AB22" s="62">
        <f>IF('G011A (13.AY)'!L22&lt;&gt;"",'G011A (13.AY)'!L22,0)</f>
        <v>0</v>
      </c>
      <c r="AC22" s="55">
        <f>IF('G011A (14.AY)'!C22&lt;&gt;"",'G011A (14.AY)'!C22,0)</f>
        <v>0</v>
      </c>
      <c r="AD22" s="62">
        <f>IF('G011A (14.AY)'!L22&lt;&gt;"",'G011A (14.AY)'!L22,0)</f>
        <v>0</v>
      </c>
      <c r="AE22" s="55">
        <f>IF('G011A (15.AY)'!C22&lt;&gt;"",'G011A (15.AY)'!C22,0)</f>
        <v>0</v>
      </c>
      <c r="AF22" s="62">
        <f>IF('G011A (15.AY)'!L22&lt;&gt;"",'G011A (15.AY)'!L22,0)</f>
        <v>0</v>
      </c>
      <c r="AG22" s="55">
        <f t="shared" si="5"/>
        <v>0</v>
      </c>
      <c r="AH22" s="62">
        <f t="shared" si="6"/>
        <v>0</v>
      </c>
      <c r="AI22" s="62">
        <f t="shared" si="7"/>
        <v>0</v>
      </c>
      <c r="AJ22" s="63">
        <f t="shared" si="8"/>
        <v>0</v>
      </c>
      <c r="AL22" s="43">
        <f t="shared" si="0"/>
        <v>0</v>
      </c>
      <c r="AM22" s="43">
        <f t="shared" si="1"/>
        <v>0</v>
      </c>
      <c r="AN22" s="43">
        <f t="shared" si="2"/>
        <v>0</v>
      </c>
      <c r="AO22" s="43">
        <f t="shared" si="3"/>
        <v>0</v>
      </c>
      <c r="AP22" s="43">
        <f t="shared" si="4"/>
        <v>0</v>
      </c>
      <c r="AQ22" s="43">
        <f t="shared" si="9"/>
        <v>0</v>
      </c>
      <c r="AR22" s="43">
        <f t="shared" si="10"/>
        <v>0</v>
      </c>
      <c r="AS22" s="43">
        <f t="shared" si="11"/>
        <v>0</v>
      </c>
      <c r="AT22" s="43">
        <f t="shared" si="12"/>
        <v>0</v>
      </c>
      <c r="AU22" s="43">
        <f t="shared" si="13"/>
        <v>0</v>
      </c>
      <c r="AV22" s="43">
        <f t="shared" si="14"/>
        <v>0</v>
      </c>
      <c r="AW22" s="43">
        <f t="shared" si="15"/>
        <v>0</v>
      </c>
      <c r="AX22" s="43">
        <f t="shared" si="16"/>
        <v>0</v>
      </c>
    </row>
    <row r="23" spans="1:50" ht="23.1" customHeight="1" x14ac:dyDescent="0.25">
      <c r="A23" s="95">
        <v>16</v>
      </c>
      <c r="B23" s="46" t="str">
        <f>IF('Proje ve Personel Bilgileri'!C34&gt;0,'Proje ve Personel Bilgileri'!C34,"")</f>
        <v/>
      </c>
      <c r="C23" s="61">
        <f>IF('G011A (1.AY)'!C23&lt;&gt;"",'G011A (1.AY)'!C23,0)</f>
        <v>0</v>
      </c>
      <c r="D23" s="62">
        <f>IF('G011A (1.AY)'!L23&lt;&gt;"",'G011A (1.AY)'!L23,0)</f>
        <v>0</v>
      </c>
      <c r="E23" s="55">
        <f>IF('G011A (2.AY)'!C23&lt;&gt;"",'G011A (2.AY)'!C23,0)</f>
        <v>0</v>
      </c>
      <c r="F23" s="54">
        <f>IF('G011A (2.AY)'!L23&lt;&gt;"",'G011A (2.AY)'!L23,0)</f>
        <v>0</v>
      </c>
      <c r="G23" s="55">
        <f>IF('G011A (3.AY)'!C23&lt;&gt;"",'G011A (3.AY)'!C23,0)</f>
        <v>0</v>
      </c>
      <c r="H23" s="54">
        <f>IF('G011A (3.AY)'!L23&lt;&gt;"",'G011A (3.AY)'!L23,0)</f>
        <v>0</v>
      </c>
      <c r="I23" s="55">
        <f>IF('G011A (4.AY)'!C23&lt;&gt;"",'G011A (4.AY)'!C23,0)</f>
        <v>0</v>
      </c>
      <c r="J23" s="54">
        <f>IF('G011A (4.AY)'!L23&lt;&gt;"",'G011A (4.AY)'!L23,0)</f>
        <v>0</v>
      </c>
      <c r="K23" s="55">
        <f>IF('G011A (5.AY)'!C23&lt;&gt;"",'G011A (5.AY)'!C23,0)</f>
        <v>0</v>
      </c>
      <c r="L23" s="54">
        <f>IF('G011A (5.AY)'!L23&lt;&gt;"",'G011A (5.AY)'!L23,0)</f>
        <v>0</v>
      </c>
      <c r="M23" s="55">
        <f>IF('G011A (6.AY)'!C23&lt;&gt;"",'G011A (6.AY)'!C23,0)</f>
        <v>0</v>
      </c>
      <c r="N23" s="54">
        <f>IF('G011A (6.AY)'!L23&lt;&gt;"",'G011A (6.AY)'!L23,0)</f>
        <v>0</v>
      </c>
      <c r="O23" s="55">
        <f>IF('G011A (7.AY)'!C23&lt;&gt;"",'G011A (7.AY)'!C23,0)</f>
        <v>0</v>
      </c>
      <c r="P23" s="62">
        <f>IF('G011A (7.AY)'!L23&lt;&gt;"",'G011A (7.AY)'!L23,0)</f>
        <v>0</v>
      </c>
      <c r="Q23" s="55">
        <f>IF('G011A (8.AY)'!C23&lt;&gt;"",'G011A (8.AY)'!C23,0)</f>
        <v>0</v>
      </c>
      <c r="R23" s="62">
        <f>IF('G011A (8.AY)'!L23&lt;&gt;"",'G011A (8.AY)'!L23,0)</f>
        <v>0</v>
      </c>
      <c r="S23" s="55">
        <f>IF('G011A (9.AY)'!C23&lt;&gt;"",'G011A (9.AY)'!C23,0)</f>
        <v>0</v>
      </c>
      <c r="T23" s="62">
        <f>IF('G011A (9.AY)'!L23&lt;&gt;"",'G011A (9.AY)'!L23,0)</f>
        <v>0</v>
      </c>
      <c r="U23" s="55">
        <f>IF('G011A (10.AY)'!C23&lt;&gt;"",'G011A (10.AY)'!C23,0)</f>
        <v>0</v>
      </c>
      <c r="V23" s="62">
        <f>IF('G011A (10.AY)'!L23&lt;&gt;"",'G011A (10.AY)'!L23,0)</f>
        <v>0</v>
      </c>
      <c r="W23" s="55">
        <f>IF('G011A (11.AY)'!C23&lt;&gt;"",'G011A (11.AY)'!C23,0)</f>
        <v>0</v>
      </c>
      <c r="X23" s="62">
        <f>IF('G011A (11.AY)'!L23&lt;&gt;"",'G011A (11.AY)'!L23,0)</f>
        <v>0</v>
      </c>
      <c r="Y23" s="55">
        <f>IF('G011A (12.AY)'!C23&lt;&gt;"",'G011A (12.AY)'!C23,0)</f>
        <v>0</v>
      </c>
      <c r="Z23" s="62">
        <f>IF('G011A (12.AY)'!L23&lt;&gt;"",'G011A (12.AY)'!L23,0)</f>
        <v>0</v>
      </c>
      <c r="AA23" s="55">
        <f>IF('G011A (13.AY)'!C23&lt;&gt;"",'G011A (13.AY)'!C23,0)</f>
        <v>0</v>
      </c>
      <c r="AB23" s="62">
        <f>IF('G011A (13.AY)'!L23&lt;&gt;"",'G011A (13.AY)'!L23,0)</f>
        <v>0</v>
      </c>
      <c r="AC23" s="55">
        <f>IF('G011A (14.AY)'!C23&lt;&gt;"",'G011A (14.AY)'!C23,0)</f>
        <v>0</v>
      </c>
      <c r="AD23" s="62">
        <f>IF('G011A (14.AY)'!L23&lt;&gt;"",'G011A (14.AY)'!L23,0)</f>
        <v>0</v>
      </c>
      <c r="AE23" s="55">
        <f>IF('G011A (15.AY)'!C23&lt;&gt;"",'G011A (15.AY)'!C23,0)</f>
        <v>0</v>
      </c>
      <c r="AF23" s="62">
        <f>IF('G011A (15.AY)'!L23&lt;&gt;"",'G011A (15.AY)'!L23,0)</f>
        <v>0</v>
      </c>
      <c r="AG23" s="55">
        <f t="shared" si="5"/>
        <v>0</v>
      </c>
      <c r="AH23" s="62">
        <f t="shared" si="6"/>
        <v>0</v>
      </c>
      <c r="AI23" s="62">
        <f t="shared" si="7"/>
        <v>0</v>
      </c>
      <c r="AJ23" s="63">
        <f t="shared" si="8"/>
        <v>0</v>
      </c>
      <c r="AL23" s="43">
        <f t="shared" si="0"/>
        <v>0</v>
      </c>
      <c r="AM23" s="43">
        <f t="shared" si="1"/>
        <v>0</v>
      </c>
      <c r="AN23" s="43">
        <f t="shared" si="2"/>
        <v>0</v>
      </c>
      <c r="AO23" s="43">
        <f t="shared" si="3"/>
        <v>0</v>
      </c>
      <c r="AP23" s="43">
        <f t="shared" si="4"/>
        <v>0</v>
      </c>
      <c r="AQ23" s="43">
        <f t="shared" si="9"/>
        <v>0</v>
      </c>
      <c r="AR23" s="43">
        <f t="shared" si="10"/>
        <v>0</v>
      </c>
      <c r="AS23" s="43">
        <f t="shared" si="11"/>
        <v>0</v>
      </c>
      <c r="AT23" s="43">
        <f t="shared" si="12"/>
        <v>0</v>
      </c>
      <c r="AU23" s="43">
        <f t="shared" si="13"/>
        <v>0</v>
      </c>
      <c r="AV23" s="43">
        <f t="shared" si="14"/>
        <v>0</v>
      </c>
      <c r="AW23" s="43">
        <f t="shared" si="15"/>
        <v>0</v>
      </c>
      <c r="AX23" s="43">
        <f t="shared" si="16"/>
        <v>0</v>
      </c>
    </row>
    <row r="24" spans="1:50" ht="23.1" customHeight="1" x14ac:dyDescent="0.25">
      <c r="A24" s="95">
        <v>17</v>
      </c>
      <c r="B24" s="46" t="str">
        <f>IF('Proje ve Personel Bilgileri'!C35&gt;0,'Proje ve Personel Bilgileri'!C35,"")</f>
        <v/>
      </c>
      <c r="C24" s="61">
        <f>IF('G011A (1.AY)'!C24&lt;&gt;"",'G011A (1.AY)'!C24,0)</f>
        <v>0</v>
      </c>
      <c r="D24" s="62">
        <f>IF('G011A (1.AY)'!L24&lt;&gt;"",'G011A (1.AY)'!L24,0)</f>
        <v>0</v>
      </c>
      <c r="E24" s="55">
        <f>IF('G011A (2.AY)'!C24&lt;&gt;"",'G011A (2.AY)'!C24,0)</f>
        <v>0</v>
      </c>
      <c r="F24" s="54">
        <f>IF('G011A (2.AY)'!L24&lt;&gt;"",'G011A (2.AY)'!L24,0)</f>
        <v>0</v>
      </c>
      <c r="G24" s="55">
        <f>IF('G011A (3.AY)'!C24&lt;&gt;"",'G011A (3.AY)'!C24,0)</f>
        <v>0</v>
      </c>
      <c r="H24" s="54">
        <f>IF('G011A (3.AY)'!L24&lt;&gt;"",'G011A (3.AY)'!L24,0)</f>
        <v>0</v>
      </c>
      <c r="I24" s="55">
        <f>IF('G011A (4.AY)'!C24&lt;&gt;"",'G011A (4.AY)'!C24,0)</f>
        <v>0</v>
      </c>
      <c r="J24" s="54">
        <f>IF('G011A (4.AY)'!L24&lt;&gt;"",'G011A (4.AY)'!L24,0)</f>
        <v>0</v>
      </c>
      <c r="K24" s="55">
        <f>IF('G011A (5.AY)'!C24&lt;&gt;"",'G011A (5.AY)'!C24,0)</f>
        <v>0</v>
      </c>
      <c r="L24" s="54">
        <f>IF('G011A (5.AY)'!L24&lt;&gt;"",'G011A (5.AY)'!L24,0)</f>
        <v>0</v>
      </c>
      <c r="M24" s="55">
        <f>IF('G011A (6.AY)'!C24&lt;&gt;"",'G011A (6.AY)'!C24,0)</f>
        <v>0</v>
      </c>
      <c r="N24" s="54">
        <f>IF('G011A (6.AY)'!L24&lt;&gt;"",'G011A (6.AY)'!L24,0)</f>
        <v>0</v>
      </c>
      <c r="O24" s="55">
        <f>IF('G011A (7.AY)'!C24&lt;&gt;"",'G011A (7.AY)'!C24,0)</f>
        <v>0</v>
      </c>
      <c r="P24" s="62">
        <f>IF('G011A (7.AY)'!L24&lt;&gt;"",'G011A (7.AY)'!L24,0)</f>
        <v>0</v>
      </c>
      <c r="Q24" s="55">
        <f>IF('G011A (8.AY)'!C24&lt;&gt;"",'G011A (8.AY)'!C24,0)</f>
        <v>0</v>
      </c>
      <c r="R24" s="62">
        <f>IF('G011A (8.AY)'!L24&lt;&gt;"",'G011A (8.AY)'!L24,0)</f>
        <v>0</v>
      </c>
      <c r="S24" s="55">
        <f>IF('G011A (9.AY)'!C24&lt;&gt;"",'G011A (9.AY)'!C24,0)</f>
        <v>0</v>
      </c>
      <c r="T24" s="62">
        <f>IF('G011A (9.AY)'!L24&lt;&gt;"",'G011A (9.AY)'!L24,0)</f>
        <v>0</v>
      </c>
      <c r="U24" s="55">
        <f>IF('G011A (10.AY)'!C24&lt;&gt;"",'G011A (10.AY)'!C24,0)</f>
        <v>0</v>
      </c>
      <c r="V24" s="62">
        <f>IF('G011A (10.AY)'!L24&lt;&gt;"",'G011A (10.AY)'!L24,0)</f>
        <v>0</v>
      </c>
      <c r="W24" s="55">
        <f>IF('G011A (11.AY)'!C24&lt;&gt;"",'G011A (11.AY)'!C24,0)</f>
        <v>0</v>
      </c>
      <c r="X24" s="62">
        <f>IF('G011A (11.AY)'!L24&lt;&gt;"",'G011A (11.AY)'!L24,0)</f>
        <v>0</v>
      </c>
      <c r="Y24" s="55">
        <f>IF('G011A (12.AY)'!C24&lt;&gt;"",'G011A (12.AY)'!C24,0)</f>
        <v>0</v>
      </c>
      <c r="Z24" s="62">
        <f>IF('G011A (12.AY)'!L24&lt;&gt;"",'G011A (12.AY)'!L24,0)</f>
        <v>0</v>
      </c>
      <c r="AA24" s="55">
        <f>IF('G011A (13.AY)'!C24&lt;&gt;"",'G011A (13.AY)'!C24,0)</f>
        <v>0</v>
      </c>
      <c r="AB24" s="62">
        <f>IF('G011A (13.AY)'!L24&lt;&gt;"",'G011A (13.AY)'!L24,0)</f>
        <v>0</v>
      </c>
      <c r="AC24" s="55">
        <f>IF('G011A (14.AY)'!C24&lt;&gt;"",'G011A (14.AY)'!C24,0)</f>
        <v>0</v>
      </c>
      <c r="AD24" s="62">
        <f>IF('G011A (14.AY)'!L24&lt;&gt;"",'G011A (14.AY)'!L24,0)</f>
        <v>0</v>
      </c>
      <c r="AE24" s="55">
        <f>IF('G011A (15.AY)'!C24&lt;&gt;"",'G011A (15.AY)'!C24,0)</f>
        <v>0</v>
      </c>
      <c r="AF24" s="62">
        <f>IF('G011A (15.AY)'!L24&lt;&gt;"",'G011A (15.AY)'!L24,0)</f>
        <v>0</v>
      </c>
      <c r="AG24" s="55">
        <f t="shared" si="5"/>
        <v>0</v>
      </c>
      <c r="AH24" s="62">
        <f t="shared" si="6"/>
        <v>0</v>
      </c>
      <c r="AI24" s="62">
        <f t="shared" si="7"/>
        <v>0</v>
      </c>
      <c r="AJ24" s="63">
        <f t="shared" si="8"/>
        <v>0</v>
      </c>
      <c r="AL24" s="43">
        <f t="shared" si="0"/>
        <v>0</v>
      </c>
      <c r="AM24" s="43">
        <f t="shared" si="1"/>
        <v>0</v>
      </c>
      <c r="AN24" s="43">
        <f t="shared" si="2"/>
        <v>0</v>
      </c>
      <c r="AO24" s="43">
        <f t="shared" si="3"/>
        <v>0</v>
      </c>
      <c r="AP24" s="43">
        <f t="shared" si="4"/>
        <v>0</v>
      </c>
      <c r="AQ24" s="43">
        <f t="shared" si="9"/>
        <v>0</v>
      </c>
      <c r="AR24" s="43">
        <f t="shared" si="10"/>
        <v>0</v>
      </c>
      <c r="AS24" s="43">
        <f t="shared" si="11"/>
        <v>0</v>
      </c>
      <c r="AT24" s="43">
        <f t="shared" si="12"/>
        <v>0</v>
      </c>
      <c r="AU24" s="43">
        <f t="shared" si="13"/>
        <v>0</v>
      </c>
      <c r="AV24" s="43">
        <f t="shared" si="14"/>
        <v>0</v>
      </c>
      <c r="AW24" s="43">
        <f t="shared" si="15"/>
        <v>0</v>
      </c>
      <c r="AX24" s="43">
        <f t="shared" si="16"/>
        <v>0</v>
      </c>
    </row>
    <row r="25" spans="1:50" ht="23.1" customHeight="1" x14ac:dyDescent="0.25">
      <c r="A25" s="95">
        <v>18</v>
      </c>
      <c r="B25" s="46" t="str">
        <f>IF('Proje ve Personel Bilgileri'!C36&gt;0,'Proje ve Personel Bilgileri'!C36,"")</f>
        <v/>
      </c>
      <c r="C25" s="61">
        <f>IF('G011A (1.AY)'!C25&lt;&gt;"",'G011A (1.AY)'!C25,0)</f>
        <v>0</v>
      </c>
      <c r="D25" s="62">
        <f>IF('G011A (1.AY)'!L25&lt;&gt;"",'G011A (1.AY)'!L25,0)</f>
        <v>0</v>
      </c>
      <c r="E25" s="55">
        <f>IF('G011A (2.AY)'!C25&lt;&gt;"",'G011A (2.AY)'!C25,0)</f>
        <v>0</v>
      </c>
      <c r="F25" s="54">
        <f>IF('G011A (2.AY)'!L25&lt;&gt;"",'G011A (2.AY)'!L25,0)</f>
        <v>0</v>
      </c>
      <c r="G25" s="55">
        <f>IF('G011A (3.AY)'!C25&lt;&gt;"",'G011A (3.AY)'!C25,0)</f>
        <v>0</v>
      </c>
      <c r="H25" s="54">
        <f>IF('G011A (3.AY)'!L25&lt;&gt;"",'G011A (3.AY)'!L25,0)</f>
        <v>0</v>
      </c>
      <c r="I25" s="55">
        <f>IF('G011A (4.AY)'!C25&lt;&gt;"",'G011A (4.AY)'!C25,0)</f>
        <v>0</v>
      </c>
      <c r="J25" s="54">
        <f>IF('G011A (4.AY)'!L25&lt;&gt;"",'G011A (4.AY)'!L25,0)</f>
        <v>0</v>
      </c>
      <c r="K25" s="55">
        <f>IF('G011A (5.AY)'!C25&lt;&gt;"",'G011A (5.AY)'!C25,0)</f>
        <v>0</v>
      </c>
      <c r="L25" s="54">
        <f>IF('G011A (5.AY)'!L25&lt;&gt;"",'G011A (5.AY)'!L25,0)</f>
        <v>0</v>
      </c>
      <c r="M25" s="55">
        <f>IF('G011A (6.AY)'!C25&lt;&gt;"",'G011A (6.AY)'!C25,0)</f>
        <v>0</v>
      </c>
      <c r="N25" s="54">
        <f>IF('G011A (6.AY)'!L25&lt;&gt;"",'G011A (6.AY)'!L25,0)</f>
        <v>0</v>
      </c>
      <c r="O25" s="55">
        <f>IF('G011A (7.AY)'!C25&lt;&gt;"",'G011A (7.AY)'!C25,0)</f>
        <v>0</v>
      </c>
      <c r="P25" s="62">
        <f>IF('G011A (7.AY)'!L25&lt;&gt;"",'G011A (7.AY)'!L25,0)</f>
        <v>0</v>
      </c>
      <c r="Q25" s="55">
        <f>IF('G011A (8.AY)'!C25&lt;&gt;"",'G011A (8.AY)'!C25,0)</f>
        <v>0</v>
      </c>
      <c r="R25" s="62">
        <f>IF('G011A (8.AY)'!L25&lt;&gt;"",'G011A (8.AY)'!L25,0)</f>
        <v>0</v>
      </c>
      <c r="S25" s="55">
        <f>IF('G011A (9.AY)'!C25&lt;&gt;"",'G011A (9.AY)'!C25,0)</f>
        <v>0</v>
      </c>
      <c r="T25" s="62">
        <f>IF('G011A (9.AY)'!L25&lt;&gt;"",'G011A (9.AY)'!L25,0)</f>
        <v>0</v>
      </c>
      <c r="U25" s="55">
        <f>IF('G011A (10.AY)'!C25&lt;&gt;"",'G011A (10.AY)'!C25,0)</f>
        <v>0</v>
      </c>
      <c r="V25" s="62">
        <f>IF('G011A (10.AY)'!L25&lt;&gt;"",'G011A (10.AY)'!L25,0)</f>
        <v>0</v>
      </c>
      <c r="W25" s="55">
        <f>IF('G011A (11.AY)'!C25&lt;&gt;"",'G011A (11.AY)'!C25,0)</f>
        <v>0</v>
      </c>
      <c r="X25" s="62">
        <f>IF('G011A (11.AY)'!L25&lt;&gt;"",'G011A (11.AY)'!L25,0)</f>
        <v>0</v>
      </c>
      <c r="Y25" s="55">
        <f>IF('G011A (12.AY)'!C25&lt;&gt;"",'G011A (12.AY)'!C25,0)</f>
        <v>0</v>
      </c>
      <c r="Z25" s="62">
        <f>IF('G011A (12.AY)'!L25&lt;&gt;"",'G011A (12.AY)'!L25,0)</f>
        <v>0</v>
      </c>
      <c r="AA25" s="55">
        <f>IF('G011A (13.AY)'!C25&lt;&gt;"",'G011A (13.AY)'!C25,0)</f>
        <v>0</v>
      </c>
      <c r="AB25" s="62">
        <f>IF('G011A (13.AY)'!L25&lt;&gt;"",'G011A (13.AY)'!L25,0)</f>
        <v>0</v>
      </c>
      <c r="AC25" s="55">
        <f>IF('G011A (14.AY)'!C25&lt;&gt;"",'G011A (14.AY)'!C25,0)</f>
        <v>0</v>
      </c>
      <c r="AD25" s="62">
        <f>IF('G011A (14.AY)'!L25&lt;&gt;"",'G011A (14.AY)'!L25,0)</f>
        <v>0</v>
      </c>
      <c r="AE25" s="55">
        <f>IF('G011A (15.AY)'!C25&lt;&gt;"",'G011A (15.AY)'!C25,0)</f>
        <v>0</v>
      </c>
      <c r="AF25" s="62">
        <f>IF('G011A (15.AY)'!L25&lt;&gt;"",'G011A (15.AY)'!L25,0)</f>
        <v>0</v>
      </c>
      <c r="AG25" s="55">
        <f t="shared" si="5"/>
        <v>0</v>
      </c>
      <c r="AH25" s="62">
        <f t="shared" si="6"/>
        <v>0</v>
      </c>
      <c r="AI25" s="62">
        <f t="shared" si="7"/>
        <v>0</v>
      </c>
      <c r="AJ25" s="63">
        <f t="shared" si="8"/>
        <v>0</v>
      </c>
      <c r="AL25" s="43">
        <f t="shared" si="0"/>
        <v>0</v>
      </c>
      <c r="AM25" s="43">
        <f t="shared" si="1"/>
        <v>0</v>
      </c>
      <c r="AN25" s="43">
        <f t="shared" si="2"/>
        <v>0</v>
      </c>
      <c r="AO25" s="43">
        <f t="shared" si="3"/>
        <v>0</v>
      </c>
      <c r="AP25" s="43">
        <f t="shared" si="4"/>
        <v>0</v>
      </c>
      <c r="AQ25" s="43">
        <f t="shared" si="9"/>
        <v>0</v>
      </c>
      <c r="AR25" s="43">
        <f t="shared" si="10"/>
        <v>0</v>
      </c>
      <c r="AS25" s="43">
        <f t="shared" si="11"/>
        <v>0</v>
      </c>
      <c r="AT25" s="43">
        <f t="shared" si="12"/>
        <v>0</v>
      </c>
      <c r="AU25" s="43">
        <f t="shared" si="13"/>
        <v>0</v>
      </c>
      <c r="AV25" s="43">
        <f t="shared" si="14"/>
        <v>0</v>
      </c>
      <c r="AW25" s="43">
        <f t="shared" si="15"/>
        <v>0</v>
      </c>
      <c r="AX25" s="43">
        <f t="shared" si="16"/>
        <v>0</v>
      </c>
    </row>
    <row r="26" spans="1:50" ht="23.1" customHeight="1" x14ac:dyDescent="0.25">
      <c r="A26" s="95">
        <v>19</v>
      </c>
      <c r="B26" s="46" t="str">
        <f>IF('Proje ve Personel Bilgileri'!C37&gt;0,'Proje ve Personel Bilgileri'!C37,"")</f>
        <v/>
      </c>
      <c r="C26" s="61">
        <f>IF('G011A (1.AY)'!C26&lt;&gt;"",'G011A (1.AY)'!C26,0)</f>
        <v>0</v>
      </c>
      <c r="D26" s="62">
        <f>IF('G011A (1.AY)'!L26&lt;&gt;"",'G011A (1.AY)'!L26,0)</f>
        <v>0</v>
      </c>
      <c r="E26" s="55">
        <f>IF('G011A (2.AY)'!C26&lt;&gt;"",'G011A (2.AY)'!C26,0)</f>
        <v>0</v>
      </c>
      <c r="F26" s="54">
        <f>IF('G011A (2.AY)'!L26&lt;&gt;"",'G011A (2.AY)'!L26,0)</f>
        <v>0</v>
      </c>
      <c r="G26" s="55">
        <f>IF('G011A (3.AY)'!C26&lt;&gt;"",'G011A (3.AY)'!C26,0)</f>
        <v>0</v>
      </c>
      <c r="H26" s="54">
        <f>IF('G011A (3.AY)'!L26&lt;&gt;"",'G011A (3.AY)'!L26,0)</f>
        <v>0</v>
      </c>
      <c r="I26" s="55">
        <f>IF('G011A (4.AY)'!C26&lt;&gt;"",'G011A (4.AY)'!C26,0)</f>
        <v>0</v>
      </c>
      <c r="J26" s="54">
        <f>IF('G011A (4.AY)'!L26&lt;&gt;"",'G011A (4.AY)'!L26,0)</f>
        <v>0</v>
      </c>
      <c r="K26" s="55">
        <f>IF('G011A (5.AY)'!C26&lt;&gt;"",'G011A (5.AY)'!C26,0)</f>
        <v>0</v>
      </c>
      <c r="L26" s="54">
        <f>IF('G011A (5.AY)'!L26&lt;&gt;"",'G011A (5.AY)'!L26,0)</f>
        <v>0</v>
      </c>
      <c r="M26" s="55">
        <f>IF('G011A (6.AY)'!C26&lt;&gt;"",'G011A (6.AY)'!C26,0)</f>
        <v>0</v>
      </c>
      <c r="N26" s="54">
        <f>IF('G011A (6.AY)'!L26&lt;&gt;"",'G011A (6.AY)'!L26,0)</f>
        <v>0</v>
      </c>
      <c r="O26" s="55">
        <f>IF('G011A (7.AY)'!C26&lt;&gt;"",'G011A (7.AY)'!C26,0)</f>
        <v>0</v>
      </c>
      <c r="P26" s="62">
        <f>IF('G011A (7.AY)'!L26&lt;&gt;"",'G011A (7.AY)'!L26,0)</f>
        <v>0</v>
      </c>
      <c r="Q26" s="55">
        <f>IF('G011A (8.AY)'!C26&lt;&gt;"",'G011A (8.AY)'!C26,0)</f>
        <v>0</v>
      </c>
      <c r="R26" s="62">
        <f>IF('G011A (8.AY)'!L26&lt;&gt;"",'G011A (8.AY)'!L26,0)</f>
        <v>0</v>
      </c>
      <c r="S26" s="55">
        <f>IF('G011A (9.AY)'!C26&lt;&gt;"",'G011A (9.AY)'!C26,0)</f>
        <v>0</v>
      </c>
      <c r="T26" s="62">
        <f>IF('G011A (9.AY)'!L26&lt;&gt;"",'G011A (9.AY)'!L26,0)</f>
        <v>0</v>
      </c>
      <c r="U26" s="55">
        <f>IF('G011A (10.AY)'!C26&lt;&gt;"",'G011A (10.AY)'!C26,0)</f>
        <v>0</v>
      </c>
      <c r="V26" s="62">
        <f>IF('G011A (10.AY)'!L26&lt;&gt;"",'G011A (10.AY)'!L26,0)</f>
        <v>0</v>
      </c>
      <c r="W26" s="55">
        <f>IF('G011A (11.AY)'!C26&lt;&gt;"",'G011A (11.AY)'!C26,0)</f>
        <v>0</v>
      </c>
      <c r="X26" s="62">
        <f>IF('G011A (11.AY)'!L26&lt;&gt;"",'G011A (11.AY)'!L26,0)</f>
        <v>0</v>
      </c>
      <c r="Y26" s="55">
        <f>IF('G011A (12.AY)'!C26&lt;&gt;"",'G011A (12.AY)'!C26,0)</f>
        <v>0</v>
      </c>
      <c r="Z26" s="62">
        <f>IF('G011A (12.AY)'!L26&lt;&gt;"",'G011A (12.AY)'!L26,0)</f>
        <v>0</v>
      </c>
      <c r="AA26" s="55">
        <f>IF('G011A (13.AY)'!C26&lt;&gt;"",'G011A (13.AY)'!C26,0)</f>
        <v>0</v>
      </c>
      <c r="AB26" s="62">
        <f>IF('G011A (13.AY)'!L26&lt;&gt;"",'G011A (13.AY)'!L26,0)</f>
        <v>0</v>
      </c>
      <c r="AC26" s="55">
        <f>IF('G011A (14.AY)'!C26&lt;&gt;"",'G011A (14.AY)'!C26,0)</f>
        <v>0</v>
      </c>
      <c r="AD26" s="62">
        <f>IF('G011A (14.AY)'!L26&lt;&gt;"",'G011A (14.AY)'!L26,0)</f>
        <v>0</v>
      </c>
      <c r="AE26" s="55">
        <f>IF('G011A (15.AY)'!C26&lt;&gt;"",'G011A (15.AY)'!C26,0)</f>
        <v>0</v>
      </c>
      <c r="AF26" s="62">
        <f>IF('G011A (15.AY)'!L26&lt;&gt;"",'G011A (15.AY)'!L26,0)</f>
        <v>0</v>
      </c>
      <c r="AG26" s="55">
        <f t="shared" si="5"/>
        <v>0</v>
      </c>
      <c r="AH26" s="62">
        <f t="shared" si="6"/>
        <v>0</v>
      </c>
      <c r="AI26" s="62">
        <f t="shared" si="7"/>
        <v>0</v>
      </c>
      <c r="AJ26" s="63">
        <f t="shared" si="8"/>
        <v>0</v>
      </c>
      <c r="AL26" s="43">
        <f t="shared" si="0"/>
        <v>0</v>
      </c>
      <c r="AM26" s="43">
        <f t="shared" si="1"/>
        <v>0</v>
      </c>
      <c r="AN26" s="43">
        <f t="shared" si="2"/>
        <v>0</v>
      </c>
      <c r="AO26" s="43">
        <f t="shared" si="3"/>
        <v>0</v>
      </c>
      <c r="AP26" s="43">
        <f t="shared" si="4"/>
        <v>0</v>
      </c>
      <c r="AQ26" s="43">
        <f t="shared" si="9"/>
        <v>0</v>
      </c>
      <c r="AR26" s="43">
        <f t="shared" si="10"/>
        <v>0</v>
      </c>
      <c r="AS26" s="43">
        <f t="shared" si="11"/>
        <v>0</v>
      </c>
      <c r="AT26" s="43">
        <f t="shared" si="12"/>
        <v>0</v>
      </c>
      <c r="AU26" s="43">
        <f t="shared" si="13"/>
        <v>0</v>
      </c>
      <c r="AV26" s="43">
        <f t="shared" si="14"/>
        <v>0</v>
      </c>
      <c r="AW26" s="43">
        <f t="shared" si="15"/>
        <v>0</v>
      </c>
      <c r="AX26" s="43">
        <f t="shared" si="16"/>
        <v>0</v>
      </c>
    </row>
    <row r="27" spans="1:50" ht="23.1" customHeight="1" thickBot="1" x14ac:dyDescent="0.3">
      <c r="A27" s="96">
        <v>20</v>
      </c>
      <c r="B27" s="48" t="str">
        <f>IF('Proje ve Personel Bilgileri'!C38&gt;0,'Proje ve Personel Bilgileri'!C38,"")</f>
        <v/>
      </c>
      <c r="C27" s="64">
        <f>IF('G011A (1.AY)'!C27&lt;&gt;"",'G011A (1.AY)'!C27,0)</f>
        <v>0</v>
      </c>
      <c r="D27" s="65">
        <f>IF('G011A (1.AY)'!L27&lt;&gt;"",'G011A (1.AY)'!L27,0)</f>
        <v>0</v>
      </c>
      <c r="E27" s="59">
        <f>IF('G011A (2.AY)'!C27&lt;&gt;"",'G011A (2.AY)'!C27,0)</f>
        <v>0</v>
      </c>
      <c r="F27" s="58">
        <f>IF('G011A (2.AY)'!L27&lt;&gt;"",'G011A (2.AY)'!L27,0)</f>
        <v>0</v>
      </c>
      <c r="G27" s="59">
        <f>IF('G011A (3.AY)'!C27&lt;&gt;"",'G011A (3.AY)'!C27,0)</f>
        <v>0</v>
      </c>
      <c r="H27" s="58">
        <f>IF('G011A (3.AY)'!L27&lt;&gt;"",'G011A (3.AY)'!L27,0)</f>
        <v>0</v>
      </c>
      <c r="I27" s="59">
        <f>IF('G011A (4.AY)'!C27&lt;&gt;"",'G011A (4.AY)'!C27,0)</f>
        <v>0</v>
      </c>
      <c r="J27" s="58">
        <f>IF('G011A (4.AY)'!L27&lt;&gt;"",'G011A (4.AY)'!L27,0)</f>
        <v>0</v>
      </c>
      <c r="K27" s="59">
        <f>IF('G011A (5.AY)'!C27&lt;&gt;"",'G011A (5.AY)'!C27,0)</f>
        <v>0</v>
      </c>
      <c r="L27" s="58">
        <f>IF('G011A (5.AY)'!L27&lt;&gt;"",'G011A (5.AY)'!L27,0)</f>
        <v>0</v>
      </c>
      <c r="M27" s="59">
        <f>IF('G011A (6.AY)'!C27&lt;&gt;"",'G011A (6.AY)'!C27,0)</f>
        <v>0</v>
      </c>
      <c r="N27" s="58">
        <f>IF('G011A (6.AY)'!L27&lt;&gt;"",'G011A (6.AY)'!L27,0)</f>
        <v>0</v>
      </c>
      <c r="O27" s="59">
        <f>IF('G011A (7.AY)'!C27&lt;&gt;"",'G011A (7.AY)'!C27,0)</f>
        <v>0</v>
      </c>
      <c r="P27" s="65">
        <f>IF('G011A (7.AY)'!L27&lt;&gt;"",'G011A (7.AY)'!L27,0)</f>
        <v>0</v>
      </c>
      <c r="Q27" s="59">
        <f>IF('G011A (8.AY)'!C27&lt;&gt;"",'G011A (8.AY)'!C27,0)</f>
        <v>0</v>
      </c>
      <c r="R27" s="65">
        <f>IF('G011A (8.AY)'!L27&lt;&gt;"",'G011A (8.AY)'!L27,0)</f>
        <v>0</v>
      </c>
      <c r="S27" s="59">
        <f>IF('G011A (9.AY)'!C27&lt;&gt;"",'G011A (9.AY)'!C27,0)</f>
        <v>0</v>
      </c>
      <c r="T27" s="65">
        <f>IF('G011A (9.AY)'!L27&lt;&gt;"",'G011A (9.AY)'!L27,0)</f>
        <v>0</v>
      </c>
      <c r="U27" s="59">
        <f>IF('G011A (10.AY)'!C27&lt;&gt;"",'G011A (10.AY)'!C27,0)</f>
        <v>0</v>
      </c>
      <c r="V27" s="65">
        <f>IF('G011A (10.AY)'!L27&lt;&gt;"",'G011A (10.AY)'!L27,0)</f>
        <v>0</v>
      </c>
      <c r="W27" s="59">
        <f>IF('G011A (11.AY)'!C27&lt;&gt;"",'G011A (11.AY)'!C27,0)</f>
        <v>0</v>
      </c>
      <c r="X27" s="65">
        <f>IF('G011A (11.AY)'!L27&lt;&gt;"",'G011A (11.AY)'!L27,0)</f>
        <v>0</v>
      </c>
      <c r="Y27" s="59">
        <f>IF('G011A (12.AY)'!C27&lt;&gt;"",'G011A (12.AY)'!C27,0)</f>
        <v>0</v>
      </c>
      <c r="Z27" s="65">
        <f>IF('G011A (12.AY)'!L27&lt;&gt;"",'G011A (12.AY)'!L27,0)</f>
        <v>0</v>
      </c>
      <c r="AA27" s="59">
        <f>IF('G011A (13.AY)'!C27&lt;&gt;"",'G011A (13.AY)'!C27,0)</f>
        <v>0</v>
      </c>
      <c r="AB27" s="65">
        <f>IF('G011A (13.AY)'!L27&lt;&gt;"",'G011A (13.AY)'!L27,0)</f>
        <v>0</v>
      </c>
      <c r="AC27" s="59">
        <f>IF('G011A (14.AY)'!C27&lt;&gt;"",'G011A (14.AY)'!C27,0)</f>
        <v>0</v>
      </c>
      <c r="AD27" s="65">
        <f>IF('G011A (14.AY)'!L27&lt;&gt;"",'G011A (14.AY)'!L27,0)</f>
        <v>0</v>
      </c>
      <c r="AE27" s="59">
        <f>IF('G011A (15.AY)'!C27&lt;&gt;"",'G011A (15.AY)'!C27,0)</f>
        <v>0</v>
      </c>
      <c r="AF27" s="65">
        <f>IF('G011A (15.AY)'!L27&lt;&gt;"",'G011A (15.AY)'!L27,0)</f>
        <v>0</v>
      </c>
      <c r="AG27" s="59">
        <f t="shared" si="5"/>
        <v>0</v>
      </c>
      <c r="AH27" s="65">
        <f t="shared" si="6"/>
        <v>0</v>
      </c>
      <c r="AI27" s="65">
        <f t="shared" si="7"/>
        <v>0</v>
      </c>
      <c r="AJ27" s="66">
        <f t="shared" si="8"/>
        <v>0</v>
      </c>
      <c r="AL27" s="43">
        <f t="shared" si="0"/>
        <v>0</v>
      </c>
      <c r="AM27" s="43">
        <f t="shared" si="1"/>
        <v>0</v>
      </c>
      <c r="AN27" s="43">
        <f t="shared" si="2"/>
        <v>0</v>
      </c>
      <c r="AO27" s="43">
        <f t="shared" si="3"/>
        <v>0</v>
      </c>
      <c r="AP27" s="43">
        <f t="shared" si="4"/>
        <v>0</v>
      </c>
      <c r="AQ27" s="43">
        <f t="shared" si="9"/>
        <v>0</v>
      </c>
      <c r="AR27" s="43">
        <f t="shared" si="10"/>
        <v>0</v>
      </c>
      <c r="AS27" s="43">
        <f t="shared" si="11"/>
        <v>0</v>
      </c>
      <c r="AT27" s="43">
        <f t="shared" si="12"/>
        <v>0</v>
      </c>
      <c r="AU27" s="43">
        <f t="shared" si="13"/>
        <v>0</v>
      </c>
      <c r="AV27" s="43">
        <f t="shared" si="14"/>
        <v>0</v>
      </c>
      <c r="AW27" s="43">
        <f t="shared" si="15"/>
        <v>0</v>
      </c>
      <c r="AX27" s="43">
        <f t="shared" si="16"/>
        <v>0</v>
      </c>
    </row>
    <row r="28" spans="1:50" x14ac:dyDescent="0.25">
      <c r="B28" s="102"/>
      <c r="C28" s="102"/>
      <c r="D28" s="102"/>
      <c r="E28" s="102"/>
      <c r="F28" s="102"/>
      <c r="G28" s="102"/>
      <c r="H28" s="102"/>
      <c r="I28" s="102"/>
      <c r="J28" s="103"/>
      <c r="L28" s="42"/>
      <c r="M28" s="42"/>
      <c r="N28" s="42"/>
      <c r="O28" s="42"/>
      <c r="P28" s="42"/>
      <c r="Q28" s="42"/>
      <c r="R28" s="42"/>
      <c r="S28" s="42"/>
      <c r="T28" s="42"/>
      <c r="U28" s="42"/>
      <c r="V28" s="42"/>
      <c r="W28" s="42"/>
      <c r="X28" s="42"/>
      <c r="Y28" s="42"/>
      <c r="Z28" s="42"/>
      <c r="AA28" s="42"/>
      <c r="AB28" s="42"/>
      <c r="AC28" s="42"/>
      <c r="AD28" s="42"/>
      <c r="AE28" s="42"/>
      <c r="AF28" s="42"/>
      <c r="AG28" s="42"/>
      <c r="AH28" s="42"/>
      <c r="AI28" s="42"/>
      <c r="AX28" s="43">
        <f>COLUMN()</f>
        <v>50</v>
      </c>
    </row>
    <row r="29" spans="1:50" x14ac:dyDescent="0.25">
      <c r="A29" s="102" t="s">
        <v>66</v>
      </c>
      <c r="B29" s="102"/>
      <c r="C29" s="102"/>
      <c r="D29" s="102"/>
      <c r="E29" s="102"/>
      <c r="F29" s="102"/>
      <c r="G29" s="102"/>
      <c r="H29" s="102"/>
      <c r="I29" s="102"/>
      <c r="J29" s="103"/>
      <c r="L29" s="42"/>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50" x14ac:dyDescent="0.25">
      <c r="C30" s="42"/>
      <c r="J30" s="103"/>
      <c r="L30" s="42"/>
      <c r="M30" s="42"/>
      <c r="N30" s="42"/>
      <c r="O30" s="42"/>
      <c r="P30" s="42"/>
      <c r="Q30" s="42"/>
      <c r="R30" s="42"/>
      <c r="S30" s="42"/>
      <c r="T30" s="42"/>
      <c r="U30" s="42"/>
      <c r="V30" s="42"/>
      <c r="W30" s="42"/>
      <c r="X30" s="42"/>
      <c r="Y30" s="42"/>
      <c r="Z30" s="42"/>
      <c r="AA30" s="42"/>
      <c r="AB30" s="42"/>
      <c r="AC30" s="42"/>
      <c r="AD30" s="42"/>
      <c r="AE30" s="42"/>
      <c r="AF30" s="42"/>
      <c r="AG30" s="42"/>
    </row>
    <row r="31" spans="1:50" ht="21" x14ac:dyDescent="0.35">
      <c r="A31" s="106" t="s">
        <v>21</v>
      </c>
      <c r="B31" s="107">
        <f ca="1">IF(imzatarihi&gt;0,imzatarihi,"")</f>
        <v>45370</v>
      </c>
      <c r="C31" s="217" t="s">
        <v>22</v>
      </c>
      <c r="D31" s="217"/>
      <c r="E31" s="105" t="str">
        <f>IF(kurulusyetkilisi&gt;0,kurulusyetkilisi,"")</f>
        <v/>
      </c>
      <c r="F31" s="106"/>
      <c r="G31" s="106"/>
      <c r="H31" s="79"/>
      <c r="I31" s="79"/>
      <c r="J31" s="9"/>
      <c r="K31" s="9"/>
      <c r="L31" s="42"/>
      <c r="M31" s="42"/>
      <c r="N31" s="42"/>
      <c r="O31" s="42"/>
      <c r="P31" s="42"/>
      <c r="Q31" s="42"/>
      <c r="R31" s="42"/>
      <c r="S31" s="42"/>
      <c r="T31" s="42"/>
      <c r="U31" s="42"/>
      <c r="V31" s="42"/>
      <c r="W31" s="42"/>
      <c r="X31" s="42"/>
      <c r="Y31" s="42"/>
      <c r="Z31" s="42"/>
      <c r="AA31" s="42"/>
      <c r="AB31" s="42"/>
      <c r="AC31" s="42"/>
      <c r="AD31" s="42"/>
      <c r="AE31" s="42"/>
      <c r="AF31" s="42"/>
      <c r="AG31" s="42"/>
    </row>
    <row r="32" spans="1:50" ht="19.5" x14ac:dyDescent="0.3">
      <c r="A32" s="108"/>
      <c r="B32" s="108"/>
      <c r="C32" s="217" t="s">
        <v>23</v>
      </c>
      <c r="D32" s="217"/>
      <c r="E32" s="218"/>
      <c r="F32" s="218"/>
      <c r="G32" s="218"/>
      <c r="H32" s="18"/>
      <c r="I32" s="18"/>
      <c r="J32" s="9"/>
      <c r="K32" s="9"/>
      <c r="L32" s="42"/>
      <c r="M32" s="42"/>
      <c r="N32" s="42"/>
      <c r="O32" s="42"/>
      <c r="P32" s="42"/>
      <c r="Q32" s="42"/>
      <c r="R32" s="42"/>
      <c r="S32" s="42"/>
      <c r="T32" s="42"/>
      <c r="U32" s="42"/>
      <c r="V32" s="42"/>
      <c r="W32" s="42"/>
      <c r="X32" s="42"/>
      <c r="Y32" s="42"/>
      <c r="Z32" s="42"/>
      <c r="AA32" s="42"/>
      <c r="AB32" s="42"/>
      <c r="AC32" s="42"/>
      <c r="AD32" s="42"/>
      <c r="AE32" s="42"/>
      <c r="AF32" s="42"/>
      <c r="AG32" s="42"/>
    </row>
    <row r="33" spans="1:50" ht="15.75" customHeight="1" x14ac:dyDescent="0.25">
      <c r="A33" s="250" t="s">
        <v>28</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row>
    <row r="34" spans="1:50" x14ac:dyDescent="0.25">
      <c r="A34" s="251" t="str">
        <f>IF(YilDonem&lt;&gt;"",YilDonem,"")</f>
        <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row>
    <row r="35" spans="1:50" ht="19.5" thickBot="1" x14ac:dyDescent="0.35">
      <c r="A35" s="241" t="s">
        <v>33</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row>
    <row r="36" spans="1:50" ht="31.5" customHeight="1" thickBot="1" x14ac:dyDescent="0.3">
      <c r="A36" s="99" t="s">
        <v>1</v>
      </c>
      <c r="B36" s="242" t="str">
        <f>IF(ProjeNo&gt;0,ProjeNo,"")</f>
        <v/>
      </c>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4"/>
    </row>
    <row r="37" spans="1:50" ht="31.5" customHeight="1" thickBot="1" x14ac:dyDescent="0.3">
      <c r="A37" s="100" t="s">
        <v>9</v>
      </c>
      <c r="B37" s="245" t="str">
        <f>IF(ProjeAdi&gt;0,ProjeAdi,"")</f>
        <v/>
      </c>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7"/>
    </row>
    <row r="38" spans="1:50" ht="75" customHeight="1" thickBot="1" x14ac:dyDescent="0.3">
      <c r="A38" s="248" t="s">
        <v>5</v>
      </c>
      <c r="B38" s="237" t="s">
        <v>34</v>
      </c>
      <c r="C38" s="239" t="str">
        <f>IF(YilDonem&lt;&gt;"",VLOOKUP(DönBasAy,AyTablo,2,0),"")</f>
        <v/>
      </c>
      <c r="D38" s="240"/>
      <c r="E38" s="239" t="str">
        <f>IF(YilDonem&lt;&gt;"",VLOOKUP(DönBasAy+1,AyTablo,2,0),"")</f>
        <v/>
      </c>
      <c r="F38" s="240"/>
      <c r="G38" s="239" t="str">
        <f>IF(YilDonem&lt;&gt;"",VLOOKUP(DönBasAy+2,AyTablo,2,0),"")</f>
        <v/>
      </c>
      <c r="H38" s="240"/>
      <c r="I38" s="239" t="str">
        <f>IF(YilDonem&lt;&gt;"",VLOOKUP(DönBasAy+3,AyTablo,2,0),"")</f>
        <v/>
      </c>
      <c r="J38" s="240"/>
      <c r="K38" s="239" t="str">
        <f>IF(YilDonem&lt;&gt;"",VLOOKUP(DönBasAy+4,AyTablo,2,0),"")</f>
        <v/>
      </c>
      <c r="L38" s="240"/>
      <c r="M38" s="239" t="str">
        <f>IF(YilDonem&lt;&gt;"",VLOOKUP(DönBasAy+5,AyTablo,2,0),"")</f>
        <v/>
      </c>
      <c r="N38" s="240"/>
      <c r="O38" s="239" t="str">
        <f>IF(YilDonem&lt;&gt;"",VLOOKUP(DönBasAy+6,AyTablo,2,0),"")</f>
        <v/>
      </c>
      <c r="P38" s="240"/>
      <c r="Q38" s="239" t="str">
        <f>IF(YilDonem&lt;&gt;"",VLOOKUP(DönBasAy+7,AyTablo,2,0),"")</f>
        <v/>
      </c>
      <c r="R38" s="240"/>
      <c r="S38" s="239" t="str">
        <f>IF(YilDonem&lt;&gt;"",VLOOKUP(DönBasAy+8,AyTablo,2,0),"")</f>
        <v/>
      </c>
      <c r="T38" s="240"/>
      <c r="U38" s="239" t="str">
        <f>IF(YilDonem&lt;&gt;"",VLOOKUP(DönBasAy+9,AyTablo,2,0),"")</f>
        <v/>
      </c>
      <c r="V38" s="240"/>
      <c r="W38" s="239" t="str">
        <f>IF(YilDonem&lt;&gt;"",VLOOKUP(DönBasAy+10,AyTablo,2,0),"")</f>
        <v/>
      </c>
      <c r="X38" s="240"/>
      <c r="Y38" s="239" t="str">
        <f>IF(YilDonem&lt;&gt;"",VLOOKUP(DönBasAy+11,AyTablo,2,0),"")</f>
        <v/>
      </c>
      <c r="Z38" s="240"/>
      <c r="AA38" s="239" t="str">
        <f>IF(YilDonem&lt;&gt;"",VLOOKUP(DönBasAy+12,AyTablo,2,0),"")</f>
        <v/>
      </c>
      <c r="AB38" s="240"/>
      <c r="AC38" s="239" t="str">
        <f>IF(YilDonem&lt;&gt;"",VLOOKUP(DönBasAy+13,AyTablo,2,0),"")</f>
        <v/>
      </c>
      <c r="AD38" s="240"/>
      <c r="AE38" s="239" t="str">
        <f>IF(YilDonem&lt;&gt;"",VLOOKUP(DönBasAy+14,AyTablo,2,0),"")</f>
        <v/>
      </c>
      <c r="AF38" s="240"/>
      <c r="AG38" s="237" t="s">
        <v>29</v>
      </c>
      <c r="AH38" s="237" t="s">
        <v>30</v>
      </c>
      <c r="AI38" s="237" t="s">
        <v>31</v>
      </c>
      <c r="AJ38" s="237" t="s">
        <v>65</v>
      </c>
    </row>
    <row r="39" spans="1:50" ht="49.5" customHeight="1" thickBot="1" x14ac:dyDescent="0.3">
      <c r="A39" s="249"/>
      <c r="B39" s="238"/>
      <c r="C39" s="101" t="s">
        <v>12</v>
      </c>
      <c r="D39" s="101" t="s">
        <v>32</v>
      </c>
      <c r="E39" s="101" t="s">
        <v>12</v>
      </c>
      <c r="F39" s="101" t="s">
        <v>32</v>
      </c>
      <c r="G39" s="101" t="s">
        <v>12</v>
      </c>
      <c r="H39" s="101" t="s">
        <v>32</v>
      </c>
      <c r="I39" s="101" t="s">
        <v>12</v>
      </c>
      <c r="J39" s="101" t="s">
        <v>32</v>
      </c>
      <c r="K39" s="101" t="s">
        <v>12</v>
      </c>
      <c r="L39" s="101" t="s">
        <v>32</v>
      </c>
      <c r="M39" s="101" t="s">
        <v>12</v>
      </c>
      <c r="N39" s="101" t="s">
        <v>32</v>
      </c>
      <c r="O39" s="101" t="s">
        <v>12</v>
      </c>
      <c r="P39" s="101" t="s">
        <v>32</v>
      </c>
      <c r="Q39" s="101" t="s">
        <v>12</v>
      </c>
      <c r="R39" s="101" t="s">
        <v>32</v>
      </c>
      <c r="S39" s="101" t="s">
        <v>12</v>
      </c>
      <c r="T39" s="101" t="s">
        <v>32</v>
      </c>
      <c r="U39" s="101" t="s">
        <v>12</v>
      </c>
      <c r="V39" s="101" t="s">
        <v>32</v>
      </c>
      <c r="W39" s="101" t="s">
        <v>12</v>
      </c>
      <c r="X39" s="101" t="s">
        <v>32</v>
      </c>
      <c r="Y39" s="101" t="s">
        <v>12</v>
      </c>
      <c r="Z39" s="101" t="s">
        <v>32</v>
      </c>
      <c r="AA39" s="101" t="s">
        <v>12</v>
      </c>
      <c r="AB39" s="101" t="s">
        <v>32</v>
      </c>
      <c r="AC39" s="101" t="s">
        <v>12</v>
      </c>
      <c r="AD39" s="101" t="s">
        <v>32</v>
      </c>
      <c r="AE39" s="101" t="s">
        <v>12</v>
      </c>
      <c r="AF39" s="101" t="s">
        <v>32</v>
      </c>
      <c r="AG39" s="238"/>
      <c r="AH39" s="238"/>
      <c r="AI39" s="238"/>
      <c r="AJ39" s="238"/>
      <c r="AL39"/>
      <c r="AM39"/>
      <c r="AN39"/>
      <c r="AO39"/>
      <c r="AP39"/>
      <c r="AQ39"/>
      <c r="AR39" s="1" t="s">
        <v>58</v>
      </c>
      <c r="AX39" s="1" t="s">
        <v>58</v>
      </c>
    </row>
    <row r="40" spans="1:50" ht="23.1" customHeight="1" x14ac:dyDescent="0.25">
      <c r="A40" s="94">
        <v>21</v>
      </c>
      <c r="B40" s="44" t="str">
        <f>IF('Proje ve Personel Bilgileri'!C39&gt;0,'Proje ve Personel Bilgileri'!C39,"")</f>
        <v/>
      </c>
      <c r="C40" s="52">
        <f>IF('G011A (1.AY)'!C40&lt;&gt;"",'G011A (1.AY)'!C40,0)</f>
        <v>0</v>
      </c>
      <c r="D40" s="51">
        <f>IF('G011A (1.AY)'!L40&lt;&gt;"",'G011A (1.AY)'!L40,0)</f>
        <v>0</v>
      </c>
      <c r="E40" s="52">
        <f>IF('G011A (2.AY)'!C40&lt;&gt;"",'G011A (2.AY)'!C40,0)</f>
        <v>0</v>
      </c>
      <c r="F40" s="51">
        <f>IF('G011A (2.AY)'!L40&lt;&gt;"",'G011A (2.AY)'!L40,0)</f>
        <v>0</v>
      </c>
      <c r="G40" s="52">
        <f>IF('G011A (3.AY)'!C40&lt;&gt;"",'G011A (3.AY)'!C40,0)</f>
        <v>0</v>
      </c>
      <c r="H40" s="51">
        <f>IF('G011A (3.AY)'!L40&lt;&gt;"",'G011A (3.AY)'!L40,0)</f>
        <v>0</v>
      </c>
      <c r="I40" s="52">
        <f>IF('G011A (4.AY)'!C40&lt;&gt;"",'G011A (4.AY)'!C40,0)</f>
        <v>0</v>
      </c>
      <c r="J40" s="51">
        <f>IF('G011A (4.AY)'!L40&lt;&gt;"",'G011A (4.AY)'!L40,0)</f>
        <v>0</v>
      </c>
      <c r="K40" s="52">
        <f>IF('G011A (5.AY)'!C40&lt;&gt;"",'G011A (5.AY)'!C40,0)</f>
        <v>0</v>
      </c>
      <c r="L40" s="51">
        <f>IF('G011A (5.AY)'!L40&lt;&gt;"",'G011A (5.AY)'!L40,0)</f>
        <v>0</v>
      </c>
      <c r="M40" s="52">
        <f>IF('G011A (6.AY)'!C40&lt;&gt;"",'G011A (6.AY)'!C40,0)</f>
        <v>0</v>
      </c>
      <c r="N40" s="51">
        <f>IF('G011A (6.AY)'!L40&lt;&gt;"",'G011A (6.AY)'!L40,0)</f>
        <v>0</v>
      </c>
      <c r="O40" s="52">
        <f>IF('G011A (7.AY)'!C40&lt;&gt;"",'G011A (7.AY)'!C40,0)</f>
        <v>0</v>
      </c>
      <c r="P40" s="51">
        <f>IF('G011A (7.AY)'!L40&lt;&gt;"",'G011A (7.AY)'!L40,0)</f>
        <v>0</v>
      </c>
      <c r="Q40" s="52">
        <f>IF('G011A (8.AY)'!C40&lt;&gt;"",'G011A (8.AY)'!C40,0)</f>
        <v>0</v>
      </c>
      <c r="R40" s="51">
        <f>IF('G011A (8.AY)'!L40&lt;&gt;"",'G011A (8.AY)'!L40,0)</f>
        <v>0</v>
      </c>
      <c r="S40" s="52">
        <f>IF('G011A (9.AY)'!C40&lt;&gt;"",'G011A (9.AY)'!C40,0)</f>
        <v>0</v>
      </c>
      <c r="T40" s="51">
        <f>IF('G011A (9.AY)'!L40&lt;&gt;"",'G011A (9.AY)'!L40,0)</f>
        <v>0</v>
      </c>
      <c r="U40" s="52">
        <f>IF('G011A (10.AY)'!C40&lt;&gt;"",'G011A (10.AY)'!C40,0)</f>
        <v>0</v>
      </c>
      <c r="V40" s="51">
        <f>IF('G011A (10.AY)'!L40&lt;&gt;"",'G011A (10.AY)'!L40,0)</f>
        <v>0</v>
      </c>
      <c r="W40" s="52">
        <f>IF('G011A (11.AY)'!C40&lt;&gt;"",'G011A (11.AY)'!C40,0)</f>
        <v>0</v>
      </c>
      <c r="X40" s="51">
        <f>IF('G011A (11.AY)'!L40&lt;&gt;"",'G011A (11.AY)'!L40,0)</f>
        <v>0</v>
      </c>
      <c r="Y40" s="52">
        <f>IF('G011A (12.AY)'!C40&lt;&gt;"",'G011A (12.AY)'!C40,0)</f>
        <v>0</v>
      </c>
      <c r="Z40" s="51">
        <f>IF('G011A (12.AY)'!L40&lt;&gt;"",'G011A (12.AY)'!L40,0)</f>
        <v>0</v>
      </c>
      <c r="AA40" s="52">
        <f>IF('G011A (13.AY)'!C40&lt;&gt;"",'G011A (13.AY)'!C40,0)</f>
        <v>0</v>
      </c>
      <c r="AB40" s="51">
        <f>IF('G011A (13.AY)'!L40&lt;&gt;"",'G011A (13.AY)'!L40,0)</f>
        <v>0</v>
      </c>
      <c r="AC40" s="52">
        <f>IF('G011A (14.AY)'!C40&lt;&gt;"",'G011A (14.AY)'!C40,0)</f>
        <v>0</v>
      </c>
      <c r="AD40" s="51">
        <f>IF('G011A (14.AY)'!L40&lt;&gt;"",'G011A (14.AY)'!L40,0)</f>
        <v>0</v>
      </c>
      <c r="AE40" s="52">
        <f>IF('G011A (15.AY)'!C40&lt;&gt;"",'G011A (15.AY)'!C40,0)</f>
        <v>0</v>
      </c>
      <c r="AF40" s="51">
        <f>IF('G011A (15.AY)'!L40&lt;&gt;"",'G011A (15.AY)'!L40,0)</f>
        <v>0</v>
      </c>
      <c r="AG40" s="52">
        <f>C40+E40+G40+I40+K40+M40+O40+Q40+S40+U40+W40+Y40+AA40+AC40+AE40</f>
        <v>0</v>
      </c>
      <c r="AH40" s="139">
        <f>D40+F40+H40+J40+L40+N40+P40+R40+T40+V40+X40+Z40+AB40+AD40+AF40</f>
        <v>0</v>
      </c>
      <c r="AI40" s="51">
        <f>IF(AG40=0,0,AG40/30)</f>
        <v>0</v>
      </c>
      <c r="AJ40" s="53">
        <f>IF(AH40=0,0,AH40/AI40)</f>
        <v>0</v>
      </c>
      <c r="AL40" s="43">
        <f t="shared" ref="AL40:AL59" si="17">IF(C40&gt;0,1,0)</f>
        <v>0</v>
      </c>
      <c r="AM40" s="43">
        <f t="shared" ref="AM40:AM59" si="18">IF(E40&gt;0,1,0)</f>
        <v>0</v>
      </c>
      <c r="AN40" s="43">
        <f t="shared" ref="AN40:AN59" si="19">IF(G40&gt;0,1,0)</f>
        <v>0</v>
      </c>
      <c r="AO40" s="43">
        <f t="shared" ref="AO40:AO59" si="20">IF(I40&gt;0,1,0)</f>
        <v>0</v>
      </c>
      <c r="AP40" s="43">
        <f t="shared" ref="AP40:AP59" si="21">IF(K40&gt;0,1,0)</f>
        <v>0</v>
      </c>
      <c r="AQ40" s="43">
        <f>IF(M40&gt;0,1,0)</f>
        <v>0</v>
      </c>
      <c r="AR40" s="43">
        <f>IF(O40&gt;0,1,0)</f>
        <v>0</v>
      </c>
      <c r="AS40" s="43">
        <f>IF(Q40&gt;0,1,0)</f>
        <v>0</v>
      </c>
      <c r="AT40" s="43">
        <f>IF(S40&gt;0,1,0)</f>
        <v>0</v>
      </c>
      <c r="AU40" s="43">
        <f>IF(U40&gt;0,1,0)</f>
        <v>0</v>
      </c>
      <c r="AV40" s="43">
        <f>IF(W40&gt;0,1,0)</f>
        <v>0</v>
      </c>
      <c r="AW40" s="43">
        <f>IF(Y40&gt;0,1,0)</f>
        <v>0</v>
      </c>
      <c r="AX40" s="43">
        <f>SUM(AL40:AW40)</f>
        <v>0</v>
      </c>
    </row>
    <row r="41" spans="1:50" ht="23.1" customHeight="1" x14ac:dyDescent="0.25">
      <c r="A41" s="95">
        <v>22</v>
      </c>
      <c r="B41" s="46" t="str">
        <f>IF('Proje ve Personel Bilgileri'!C40&gt;0,'Proje ve Personel Bilgileri'!C40,"")</f>
        <v/>
      </c>
      <c r="C41" s="61">
        <f>IF('G011A (1.AY)'!C41&lt;&gt;"",'G011A (1.AY)'!C41,0)</f>
        <v>0</v>
      </c>
      <c r="D41" s="62">
        <f>IF('G011A (1.AY)'!L41&lt;&gt;"",'G011A (1.AY)'!L41,0)</f>
        <v>0</v>
      </c>
      <c r="E41" s="55">
        <f>IF('G011A (2.AY)'!C41&lt;&gt;"",'G011A (2.AY)'!C41,0)</f>
        <v>0</v>
      </c>
      <c r="F41" s="54">
        <f>IF('G011A (2.AY)'!L41&lt;&gt;"",'G011A (2.AY)'!L41,0)</f>
        <v>0</v>
      </c>
      <c r="G41" s="55">
        <f>IF('G011A (3.AY)'!C41&lt;&gt;"",'G011A (3.AY)'!C41,0)</f>
        <v>0</v>
      </c>
      <c r="H41" s="54">
        <f>IF('G011A (3.AY)'!L41&lt;&gt;"",'G011A (3.AY)'!L41,0)</f>
        <v>0</v>
      </c>
      <c r="I41" s="55">
        <f>IF('G011A (4.AY)'!C41&lt;&gt;"",'G011A (4.AY)'!C41,0)</f>
        <v>0</v>
      </c>
      <c r="J41" s="54">
        <f>IF('G011A (4.AY)'!L41&lt;&gt;"",'G011A (4.AY)'!L41,0)</f>
        <v>0</v>
      </c>
      <c r="K41" s="55">
        <f>IF('G011A (5.AY)'!C41&lt;&gt;"",'G011A (5.AY)'!C41,0)</f>
        <v>0</v>
      </c>
      <c r="L41" s="54">
        <f>IF('G011A (5.AY)'!L41&lt;&gt;"",'G011A (5.AY)'!L41,0)</f>
        <v>0</v>
      </c>
      <c r="M41" s="55">
        <f>IF('G011A (6.AY)'!C41&lt;&gt;"",'G011A (6.AY)'!C41,0)</f>
        <v>0</v>
      </c>
      <c r="N41" s="54">
        <f>IF('G011A (6.AY)'!L41&lt;&gt;"",'G011A (6.AY)'!L41,0)</f>
        <v>0</v>
      </c>
      <c r="O41" s="55">
        <f>IF('G011A (7.AY)'!C41&lt;&gt;"",'G011A (7.AY)'!C41,0)</f>
        <v>0</v>
      </c>
      <c r="P41" s="62">
        <f>IF('G011A (7.AY)'!L41&lt;&gt;"",'G011A (7.AY)'!L41,0)</f>
        <v>0</v>
      </c>
      <c r="Q41" s="55">
        <f>IF('G011A (8.AY)'!C41&lt;&gt;"",'G011A (8.AY)'!C41,0)</f>
        <v>0</v>
      </c>
      <c r="R41" s="62">
        <f>IF('G011A (8.AY)'!L41&lt;&gt;"",'G011A (8.AY)'!L41,0)</f>
        <v>0</v>
      </c>
      <c r="S41" s="55">
        <f>IF('G011A (9.AY)'!C41&lt;&gt;"",'G011A (9.AY)'!C41,0)</f>
        <v>0</v>
      </c>
      <c r="T41" s="62">
        <f>IF('G011A (9.AY)'!L41&lt;&gt;"",'G011A (9.AY)'!L41,0)</f>
        <v>0</v>
      </c>
      <c r="U41" s="55">
        <f>IF('G011A (10.AY)'!C41&lt;&gt;"",'G011A (10.AY)'!C41,0)</f>
        <v>0</v>
      </c>
      <c r="V41" s="62">
        <f>IF('G011A (10.AY)'!L41&lt;&gt;"",'G011A (10.AY)'!L41,0)</f>
        <v>0</v>
      </c>
      <c r="W41" s="55">
        <f>IF('G011A (11.AY)'!C41&lt;&gt;"",'G011A (11.AY)'!C41,0)</f>
        <v>0</v>
      </c>
      <c r="X41" s="62">
        <f>IF('G011A (11.AY)'!L41&lt;&gt;"",'G011A (11.AY)'!L41,0)</f>
        <v>0</v>
      </c>
      <c r="Y41" s="55">
        <f>IF('G011A (12.AY)'!C41&lt;&gt;"",'G011A (12.AY)'!C41,0)</f>
        <v>0</v>
      </c>
      <c r="Z41" s="62">
        <f>IF('G011A (12.AY)'!L41&lt;&gt;"",'G011A (12.AY)'!L41,0)</f>
        <v>0</v>
      </c>
      <c r="AA41" s="55">
        <f>IF('G011A (13.AY)'!C41&lt;&gt;"",'G011A (13.AY)'!C41,0)</f>
        <v>0</v>
      </c>
      <c r="AB41" s="62">
        <f>IF('G011A (13.AY)'!L41&lt;&gt;"",'G011A (13.AY)'!L41,0)</f>
        <v>0</v>
      </c>
      <c r="AC41" s="55">
        <f>IF('G011A (14.AY)'!C41&lt;&gt;"",'G011A (14.AY)'!C41,0)</f>
        <v>0</v>
      </c>
      <c r="AD41" s="62">
        <f>IF('G011A (14.AY)'!L41&lt;&gt;"",'G011A (14.AY)'!L41,0)</f>
        <v>0</v>
      </c>
      <c r="AE41" s="55">
        <f>IF('G011A (15.AY)'!C41&lt;&gt;"",'G011A (15.AY)'!C41,0)</f>
        <v>0</v>
      </c>
      <c r="AF41" s="62">
        <f>IF('G011A (15.AY)'!L41&lt;&gt;"",'G011A (15.AY)'!L41,0)</f>
        <v>0</v>
      </c>
      <c r="AG41" s="55">
        <f t="shared" ref="AG41:AG59" si="22">C41+E41+G41+I41+K41+M41+O41+Q41+S41+U41+W41+Y41+AA41+AC41+AE41</f>
        <v>0</v>
      </c>
      <c r="AH41" s="62">
        <f t="shared" ref="AH41:AH59" si="23">D41+F41+H41+J41+L41+N41+P41+R41+T41+V41+X41+Z41+AB41+AD41+AF41</f>
        <v>0</v>
      </c>
      <c r="AI41" s="62">
        <f t="shared" ref="AI41:AI59" si="24">IF(AG41=0,0,AG41/30)</f>
        <v>0</v>
      </c>
      <c r="AJ41" s="63">
        <f t="shared" ref="AJ41:AJ59" si="25">IF(AH41=0,0,AH41/AI41)</f>
        <v>0</v>
      </c>
      <c r="AL41" s="43">
        <f t="shared" si="17"/>
        <v>0</v>
      </c>
      <c r="AM41" s="43">
        <f t="shared" si="18"/>
        <v>0</v>
      </c>
      <c r="AN41" s="43">
        <f t="shared" si="19"/>
        <v>0</v>
      </c>
      <c r="AO41" s="43">
        <f t="shared" si="20"/>
        <v>0</v>
      </c>
      <c r="AP41" s="43">
        <f t="shared" si="21"/>
        <v>0</v>
      </c>
      <c r="AQ41" s="43">
        <f t="shared" ref="AQ41:AQ59" si="26">IF(M41&gt;0,1,0)</f>
        <v>0</v>
      </c>
      <c r="AR41" s="43">
        <f t="shared" ref="AR41:AR59" si="27">IF(O41&gt;0,1,0)</f>
        <v>0</v>
      </c>
      <c r="AS41" s="43">
        <f t="shared" ref="AS41:AS59" si="28">IF(Q41&gt;0,1,0)</f>
        <v>0</v>
      </c>
      <c r="AT41" s="43">
        <f t="shared" ref="AT41:AT59" si="29">IF(S41&gt;0,1,0)</f>
        <v>0</v>
      </c>
      <c r="AU41" s="43">
        <f t="shared" ref="AU41:AU59" si="30">IF(U41&gt;0,1,0)</f>
        <v>0</v>
      </c>
      <c r="AV41" s="43">
        <f t="shared" ref="AV41:AV59" si="31">IF(W41&gt;0,1,0)</f>
        <v>0</v>
      </c>
      <c r="AW41" s="43">
        <f t="shared" ref="AW41:AW59" si="32">IF(Y41&gt;0,1,0)</f>
        <v>0</v>
      </c>
      <c r="AX41" s="43">
        <f t="shared" ref="AX41:AX59" si="33">SUM(AL41:AW41)</f>
        <v>0</v>
      </c>
    </row>
    <row r="42" spans="1:50" ht="23.1" customHeight="1" x14ac:dyDescent="0.25">
      <c r="A42" s="95">
        <v>23</v>
      </c>
      <c r="B42" s="46" t="str">
        <f>IF('Proje ve Personel Bilgileri'!C41&gt;0,'Proje ve Personel Bilgileri'!C41,"")</f>
        <v/>
      </c>
      <c r="C42" s="61">
        <f>IF('G011A (1.AY)'!C42&lt;&gt;"",'G011A (1.AY)'!C42,0)</f>
        <v>0</v>
      </c>
      <c r="D42" s="62">
        <f>IF('G011A (1.AY)'!L42&lt;&gt;"",'G011A (1.AY)'!L42,0)</f>
        <v>0</v>
      </c>
      <c r="E42" s="55">
        <f>IF('G011A (2.AY)'!C42&lt;&gt;"",'G011A (2.AY)'!C42,0)</f>
        <v>0</v>
      </c>
      <c r="F42" s="54">
        <f>IF('G011A (2.AY)'!L42&lt;&gt;"",'G011A (2.AY)'!L42,0)</f>
        <v>0</v>
      </c>
      <c r="G42" s="55">
        <f>IF('G011A (3.AY)'!C42&lt;&gt;"",'G011A (3.AY)'!C42,0)</f>
        <v>0</v>
      </c>
      <c r="H42" s="54">
        <f>IF('G011A (3.AY)'!L42&lt;&gt;"",'G011A (3.AY)'!L42,0)</f>
        <v>0</v>
      </c>
      <c r="I42" s="55">
        <f>IF('G011A (4.AY)'!C42&lt;&gt;"",'G011A (4.AY)'!C42,0)</f>
        <v>0</v>
      </c>
      <c r="J42" s="54">
        <f>IF('G011A (4.AY)'!L42&lt;&gt;"",'G011A (4.AY)'!L42,0)</f>
        <v>0</v>
      </c>
      <c r="K42" s="55">
        <f>IF('G011A (5.AY)'!C42&lt;&gt;"",'G011A (5.AY)'!C42,0)</f>
        <v>0</v>
      </c>
      <c r="L42" s="54">
        <f>IF('G011A (5.AY)'!L42&lt;&gt;"",'G011A (5.AY)'!L42,0)</f>
        <v>0</v>
      </c>
      <c r="M42" s="55">
        <f>IF('G011A (6.AY)'!C42&lt;&gt;"",'G011A (6.AY)'!C42,0)</f>
        <v>0</v>
      </c>
      <c r="N42" s="54">
        <f>IF('G011A (6.AY)'!L42&lt;&gt;"",'G011A (6.AY)'!L42,0)</f>
        <v>0</v>
      </c>
      <c r="O42" s="55">
        <f>IF('G011A (7.AY)'!C42&lt;&gt;"",'G011A (7.AY)'!C42,0)</f>
        <v>0</v>
      </c>
      <c r="P42" s="62">
        <f>IF('G011A (7.AY)'!L42&lt;&gt;"",'G011A (7.AY)'!L42,0)</f>
        <v>0</v>
      </c>
      <c r="Q42" s="55">
        <f>IF('G011A (8.AY)'!C42&lt;&gt;"",'G011A (8.AY)'!C42,0)</f>
        <v>0</v>
      </c>
      <c r="R42" s="62">
        <f>IF('G011A (8.AY)'!L42&lt;&gt;"",'G011A (8.AY)'!L42,0)</f>
        <v>0</v>
      </c>
      <c r="S42" s="55">
        <f>IF('G011A (9.AY)'!C42&lt;&gt;"",'G011A (9.AY)'!C42,0)</f>
        <v>0</v>
      </c>
      <c r="T42" s="62">
        <f>IF('G011A (9.AY)'!L42&lt;&gt;"",'G011A (9.AY)'!L42,0)</f>
        <v>0</v>
      </c>
      <c r="U42" s="55">
        <f>IF('G011A (10.AY)'!C42&lt;&gt;"",'G011A (10.AY)'!C42,0)</f>
        <v>0</v>
      </c>
      <c r="V42" s="62">
        <f>IF('G011A (10.AY)'!L42&lt;&gt;"",'G011A (10.AY)'!L42,0)</f>
        <v>0</v>
      </c>
      <c r="W42" s="55">
        <f>IF('G011A (11.AY)'!C42&lt;&gt;"",'G011A (11.AY)'!C42,0)</f>
        <v>0</v>
      </c>
      <c r="X42" s="62">
        <f>IF('G011A (11.AY)'!L42&lt;&gt;"",'G011A (11.AY)'!L42,0)</f>
        <v>0</v>
      </c>
      <c r="Y42" s="55">
        <f>IF('G011A (12.AY)'!C42&lt;&gt;"",'G011A (12.AY)'!C42,0)</f>
        <v>0</v>
      </c>
      <c r="Z42" s="62">
        <f>IF('G011A (12.AY)'!L42&lt;&gt;"",'G011A (12.AY)'!L42,0)</f>
        <v>0</v>
      </c>
      <c r="AA42" s="55">
        <f>IF('G011A (13.AY)'!C42&lt;&gt;"",'G011A (13.AY)'!C42,0)</f>
        <v>0</v>
      </c>
      <c r="AB42" s="62">
        <f>IF('G011A (13.AY)'!L42&lt;&gt;"",'G011A (13.AY)'!L42,0)</f>
        <v>0</v>
      </c>
      <c r="AC42" s="55">
        <f>IF('G011A (14.AY)'!C42&lt;&gt;"",'G011A (14.AY)'!C42,0)</f>
        <v>0</v>
      </c>
      <c r="AD42" s="62">
        <f>IF('G011A (14.AY)'!L42&lt;&gt;"",'G011A (14.AY)'!L42,0)</f>
        <v>0</v>
      </c>
      <c r="AE42" s="55">
        <f>IF('G011A (15.AY)'!C42&lt;&gt;"",'G011A (15.AY)'!C42,0)</f>
        <v>0</v>
      </c>
      <c r="AF42" s="62">
        <f>IF('G011A (15.AY)'!L42&lt;&gt;"",'G011A (15.AY)'!L42,0)</f>
        <v>0</v>
      </c>
      <c r="AG42" s="55">
        <f t="shared" si="22"/>
        <v>0</v>
      </c>
      <c r="AH42" s="62">
        <f t="shared" si="23"/>
        <v>0</v>
      </c>
      <c r="AI42" s="62">
        <f t="shared" si="24"/>
        <v>0</v>
      </c>
      <c r="AJ42" s="63">
        <f t="shared" si="25"/>
        <v>0</v>
      </c>
      <c r="AL42" s="43">
        <f t="shared" si="17"/>
        <v>0</v>
      </c>
      <c r="AM42" s="43">
        <f t="shared" si="18"/>
        <v>0</v>
      </c>
      <c r="AN42" s="43">
        <f t="shared" si="19"/>
        <v>0</v>
      </c>
      <c r="AO42" s="43">
        <f t="shared" si="20"/>
        <v>0</v>
      </c>
      <c r="AP42" s="43">
        <f t="shared" si="21"/>
        <v>0</v>
      </c>
      <c r="AQ42" s="43">
        <f t="shared" si="26"/>
        <v>0</v>
      </c>
      <c r="AR42" s="43">
        <f t="shared" si="27"/>
        <v>0</v>
      </c>
      <c r="AS42" s="43">
        <f t="shared" si="28"/>
        <v>0</v>
      </c>
      <c r="AT42" s="43">
        <f t="shared" si="29"/>
        <v>0</v>
      </c>
      <c r="AU42" s="43">
        <f t="shared" si="30"/>
        <v>0</v>
      </c>
      <c r="AV42" s="43">
        <f t="shared" si="31"/>
        <v>0</v>
      </c>
      <c r="AW42" s="43">
        <f t="shared" si="32"/>
        <v>0</v>
      </c>
      <c r="AX42" s="43">
        <f t="shared" si="33"/>
        <v>0</v>
      </c>
    </row>
    <row r="43" spans="1:50" ht="23.1" customHeight="1" x14ac:dyDescent="0.25">
      <c r="A43" s="95">
        <v>24</v>
      </c>
      <c r="B43" s="46" t="str">
        <f>IF('Proje ve Personel Bilgileri'!C42&gt;0,'Proje ve Personel Bilgileri'!C42,"")</f>
        <v/>
      </c>
      <c r="C43" s="61">
        <f>IF('G011A (1.AY)'!C43&lt;&gt;"",'G011A (1.AY)'!C43,0)</f>
        <v>0</v>
      </c>
      <c r="D43" s="62">
        <f>IF('G011A (1.AY)'!L43&lt;&gt;"",'G011A (1.AY)'!L43,0)</f>
        <v>0</v>
      </c>
      <c r="E43" s="55">
        <f>IF('G011A (2.AY)'!C43&lt;&gt;"",'G011A (2.AY)'!C43,0)</f>
        <v>0</v>
      </c>
      <c r="F43" s="54">
        <f>IF('G011A (2.AY)'!L43&lt;&gt;"",'G011A (2.AY)'!L43,0)</f>
        <v>0</v>
      </c>
      <c r="G43" s="55">
        <f>IF('G011A (3.AY)'!C43&lt;&gt;"",'G011A (3.AY)'!C43,0)</f>
        <v>0</v>
      </c>
      <c r="H43" s="54">
        <f>IF('G011A (3.AY)'!L43&lt;&gt;"",'G011A (3.AY)'!L43,0)</f>
        <v>0</v>
      </c>
      <c r="I43" s="55">
        <f>IF('G011A (4.AY)'!C43&lt;&gt;"",'G011A (4.AY)'!C43,0)</f>
        <v>0</v>
      </c>
      <c r="J43" s="54">
        <f>IF('G011A (4.AY)'!L43&lt;&gt;"",'G011A (4.AY)'!L43,0)</f>
        <v>0</v>
      </c>
      <c r="K43" s="55">
        <f>IF('G011A (5.AY)'!C43&lt;&gt;"",'G011A (5.AY)'!C43,0)</f>
        <v>0</v>
      </c>
      <c r="L43" s="54">
        <f>IF('G011A (5.AY)'!L43&lt;&gt;"",'G011A (5.AY)'!L43,0)</f>
        <v>0</v>
      </c>
      <c r="M43" s="55">
        <f>IF('G011A (6.AY)'!C43&lt;&gt;"",'G011A (6.AY)'!C43,0)</f>
        <v>0</v>
      </c>
      <c r="N43" s="54">
        <f>IF('G011A (6.AY)'!L43&lt;&gt;"",'G011A (6.AY)'!L43,0)</f>
        <v>0</v>
      </c>
      <c r="O43" s="55">
        <f>IF('G011A (7.AY)'!C43&lt;&gt;"",'G011A (7.AY)'!C43,0)</f>
        <v>0</v>
      </c>
      <c r="P43" s="62">
        <f>IF('G011A (7.AY)'!L43&lt;&gt;"",'G011A (7.AY)'!L43,0)</f>
        <v>0</v>
      </c>
      <c r="Q43" s="55">
        <f>IF('G011A (8.AY)'!C43&lt;&gt;"",'G011A (8.AY)'!C43,0)</f>
        <v>0</v>
      </c>
      <c r="R43" s="62">
        <f>IF('G011A (8.AY)'!L43&lt;&gt;"",'G011A (8.AY)'!L43,0)</f>
        <v>0</v>
      </c>
      <c r="S43" s="55">
        <f>IF('G011A (9.AY)'!C43&lt;&gt;"",'G011A (9.AY)'!C43,0)</f>
        <v>0</v>
      </c>
      <c r="T43" s="62">
        <f>IF('G011A (9.AY)'!L43&lt;&gt;"",'G011A (9.AY)'!L43,0)</f>
        <v>0</v>
      </c>
      <c r="U43" s="55">
        <f>IF('G011A (10.AY)'!C43&lt;&gt;"",'G011A (10.AY)'!C43,0)</f>
        <v>0</v>
      </c>
      <c r="V43" s="62">
        <f>IF('G011A (10.AY)'!L43&lt;&gt;"",'G011A (10.AY)'!L43,0)</f>
        <v>0</v>
      </c>
      <c r="W43" s="55">
        <f>IF('G011A (11.AY)'!C43&lt;&gt;"",'G011A (11.AY)'!C43,0)</f>
        <v>0</v>
      </c>
      <c r="X43" s="62">
        <f>IF('G011A (11.AY)'!L43&lt;&gt;"",'G011A (11.AY)'!L43,0)</f>
        <v>0</v>
      </c>
      <c r="Y43" s="55">
        <f>IF('G011A (12.AY)'!C43&lt;&gt;"",'G011A (12.AY)'!C43,0)</f>
        <v>0</v>
      </c>
      <c r="Z43" s="62">
        <f>IF('G011A (12.AY)'!L43&lt;&gt;"",'G011A (12.AY)'!L43,0)</f>
        <v>0</v>
      </c>
      <c r="AA43" s="55">
        <f>IF('G011A (13.AY)'!C43&lt;&gt;"",'G011A (13.AY)'!C43,0)</f>
        <v>0</v>
      </c>
      <c r="AB43" s="62">
        <f>IF('G011A (13.AY)'!L43&lt;&gt;"",'G011A (13.AY)'!L43,0)</f>
        <v>0</v>
      </c>
      <c r="AC43" s="55">
        <f>IF('G011A (14.AY)'!C43&lt;&gt;"",'G011A (14.AY)'!C43,0)</f>
        <v>0</v>
      </c>
      <c r="AD43" s="62">
        <f>IF('G011A (14.AY)'!L43&lt;&gt;"",'G011A (14.AY)'!L43,0)</f>
        <v>0</v>
      </c>
      <c r="AE43" s="55">
        <f>IF('G011A (15.AY)'!C43&lt;&gt;"",'G011A (15.AY)'!C43,0)</f>
        <v>0</v>
      </c>
      <c r="AF43" s="62">
        <f>IF('G011A (15.AY)'!L43&lt;&gt;"",'G011A (15.AY)'!L43,0)</f>
        <v>0</v>
      </c>
      <c r="AG43" s="55">
        <f t="shared" si="22"/>
        <v>0</v>
      </c>
      <c r="AH43" s="62">
        <f t="shared" si="23"/>
        <v>0</v>
      </c>
      <c r="AI43" s="62">
        <f t="shared" si="24"/>
        <v>0</v>
      </c>
      <c r="AJ43" s="63">
        <f t="shared" si="25"/>
        <v>0</v>
      </c>
      <c r="AL43" s="43">
        <f t="shared" si="17"/>
        <v>0</v>
      </c>
      <c r="AM43" s="43">
        <f t="shared" si="18"/>
        <v>0</v>
      </c>
      <c r="AN43" s="43">
        <f t="shared" si="19"/>
        <v>0</v>
      </c>
      <c r="AO43" s="43">
        <f t="shared" si="20"/>
        <v>0</v>
      </c>
      <c r="AP43" s="43">
        <f t="shared" si="21"/>
        <v>0</v>
      </c>
      <c r="AQ43" s="43">
        <f t="shared" si="26"/>
        <v>0</v>
      </c>
      <c r="AR43" s="43">
        <f t="shared" si="27"/>
        <v>0</v>
      </c>
      <c r="AS43" s="43">
        <f t="shared" si="28"/>
        <v>0</v>
      </c>
      <c r="AT43" s="43">
        <f t="shared" si="29"/>
        <v>0</v>
      </c>
      <c r="AU43" s="43">
        <f t="shared" si="30"/>
        <v>0</v>
      </c>
      <c r="AV43" s="43">
        <f t="shared" si="31"/>
        <v>0</v>
      </c>
      <c r="AW43" s="43">
        <f t="shared" si="32"/>
        <v>0</v>
      </c>
      <c r="AX43" s="43">
        <f t="shared" si="33"/>
        <v>0</v>
      </c>
    </row>
    <row r="44" spans="1:50" ht="23.1" customHeight="1" x14ac:dyDescent="0.25">
      <c r="A44" s="95">
        <v>25</v>
      </c>
      <c r="B44" s="46" t="str">
        <f>IF('Proje ve Personel Bilgileri'!C43&gt;0,'Proje ve Personel Bilgileri'!C43,"")</f>
        <v/>
      </c>
      <c r="C44" s="61">
        <f>IF('G011A (1.AY)'!C44&lt;&gt;"",'G011A (1.AY)'!C44,0)</f>
        <v>0</v>
      </c>
      <c r="D44" s="62">
        <f>IF('G011A (1.AY)'!L44&lt;&gt;"",'G011A (1.AY)'!L44,0)</f>
        <v>0</v>
      </c>
      <c r="E44" s="55">
        <f>IF('G011A (2.AY)'!C44&lt;&gt;"",'G011A (2.AY)'!C44,0)</f>
        <v>0</v>
      </c>
      <c r="F44" s="54">
        <f>IF('G011A (2.AY)'!L44&lt;&gt;"",'G011A (2.AY)'!L44,0)</f>
        <v>0</v>
      </c>
      <c r="G44" s="55">
        <f>IF('G011A (3.AY)'!C44&lt;&gt;"",'G011A (3.AY)'!C44,0)</f>
        <v>0</v>
      </c>
      <c r="H44" s="54">
        <f>IF('G011A (3.AY)'!L44&lt;&gt;"",'G011A (3.AY)'!L44,0)</f>
        <v>0</v>
      </c>
      <c r="I44" s="55">
        <f>IF('G011A (4.AY)'!C44&lt;&gt;"",'G011A (4.AY)'!C44,0)</f>
        <v>0</v>
      </c>
      <c r="J44" s="54">
        <f>IF('G011A (4.AY)'!L44&lt;&gt;"",'G011A (4.AY)'!L44,0)</f>
        <v>0</v>
      </c>
      <c r="K44" s="55">
        <f>IF('G011A (5.AY)'!C44&lt;&gt;"",'G011A (5.AY)'!C44,0)</f>
        <v>0</v>
      </c>
      <c r="L44" s="54">
        <f>IF('G011A (5.AY)'!L44&lt;&gt;"",'G011A (5.AY)'!L44,0)</f>
        <v>0</v>
      </c>
      <c r="M44" s="55">
        <f>IF('G011A (6.AY)'!C44&lt;&gt;"",'G011A (6.AY)'!C44,0)</f>
        <v>0</v>
      </c>
      <c r="N44" s="54">
        <f>IF('G011A (6.AY)'!L44&lt;&gt;"",'G011A (6.AY)'!L44,0)</f>
        <v>0</v>
      </c>
      <c r="O44" s="55">
        <f>IF('G011A (7.AY)'!C44&lt;&gt;"",'G011A (7.AY)'!C44,0)</f>
        <v>0</v>
      </c>
      <c r="P44" s="62">
        <f>IF('G011A (7.AY)'!L44&lt;&gt;"",'G011A (7.AY)'!L44,0)</f>
        <v>0</v>
      </c>
      <c r="Q44" s="55">
        <f>IF('G011A (8.AY)'!C44&lt;&gt;"",'G011A (8.AY)'!C44,0)</f>
        <v>0</v>
      </c>
      <c r="R44" s="62">
        <f>IF('G011A (8.AY)'!L44&lt;&gt;"",'G011A (8.AY)'!L44,0)</f>
        <v>0</v>
      </c>
      <c r="S44" s="55">
        <f>IF('G011A (9.AY)'!C44&lt;&gt;"",'G011A (9.AY)'!C44,0)</f>
        <v>0</v>
      </c>
      <c r="T44" s="62">
        <f>IF('G011A (9.AY)'!L44&lt;&gt;"",'G011A (9.AY)'!L44,0)</f>
        <v>0</v>
      </c>
      <c r="U44" s="55">
        <f>IF('G011A (10.AY)'!C44&lt;&gt;"",'G011A (10.AY)'!C44,0)</f>
        <v>0</v>
      </c>
      <c r="V44" s="62">
        <f>IF('G011A (10.AY)'!L44&lt;&gt;"",'G011A (10.AY)'!L44,0)</f>
        <v>0</v>
      </c>
      <c r="W44" s="55">
        <f>IF('G011A (11.AY)'!C44&lt;&gt;"",'G011A (11.AY)'!C44,0)</f>
        <v>0</v>
      </c>
      <c r="X44" s="62">
        <f>IF('G011A (11.AY)'!L44&lt;&gt;"",'G011A (11.AY)'!L44,0)</f>
        <v>0</v>
      </c>
      <c r="Y44" s="55">
        <f>IF('G011A (12.AY)'!C44&lt;&gt;"",'G011A (12.AY)'!C44,0)</f>
        <v>0</v>
      </c>
      <c r="Z44" s="62">
        <f>IF('G011A (12.AY)'!L44&lt;&gt;"",'G011A (12.AY)'!L44,0)</f>
        <v>0</v>
      </c>
      <c r="AA44" s="55">
        <f>IF('G011A (13.AY)'!C44&lt;&gt;"",'G011A (13.AY)'!C44,0)</f>
        <v>0</v>
      </c>
      <c r="AB44" s="62">
        <f>IF('G011A (13.AY)'!L44&lt;&gt;"",'G011A (13.AY)'!L44,0)</f>
        <v>0</v>
      </c>
      <c r="AC44" s="55">
        <f>IF('G011A (14.AY)'!C44&lt;&gt;"",'G011A (14.AY)'!C44,0)</f>
        <v>0</v>
      </c>
      <c r="AD44" s="62">
        <f>IF('G011A (14.AY)'!L44&lt;&gt;"",'G011A (14.AY)'!L44,0)</f>
        <v>0</v>
      </c>
      <c r="AE44" s="55">
        <f>IF('G011A (15.AY)'!C44&lt;&gt;"",'G011A (15.AY)'!C44,0)</f>
        <v>0</v>
      </c>
      <c r="AF44" s="62">
        <f>IF('G011A (15.AY)'!L44&lt;&gt;"",'G011A (15.AY)'!L44,0)</f>
        <v>0</v>
      </c>
      <c r="AG44" s="55">
        <f t="shared" si="22"/>
        <v>0</v>
      </c>
      <c r="AH44" s="62">
        <f t="shared" si="23"/>
        <v>0</v>
      </c>
      <c r="AI44" s="62">
        <f t="shared" si="24"/>
        <v>0</v>
      </c>
      <c r="AJ44" s="63">
        <f t="shared" si="25"/>
        <v>0</v>
      </c>
      <c r="AL44" s="43">
        <f t="shared" si="17"/>
        <v>0</v>
      </c>
      <c r="AM44" s="43">
        <f t="shared" si="18"/>
        <v>0</v>
      </c>
      <c r="AN44" s="43">
        <f t="shared" si="19"/>
        <v>0</v>
      </c>
      <c r="AO44" s="43">
        <f t="shared" si="20"/>
        <v>0</v>
      </c>
      <c r="AP44" s="43">
        <f t="shared" si="21"/>
        <v>0</v>
      </c>
      <c r="AQ44" s="43">
        <f t="shared" si="26"/>
        <v>0</v>
      </c>
      <c r="AR44" s="43">
        <f t="shared" si="27"/>
        <v>0</v>
      </c>
      <c r="AS44" s="43">
        <f t="shared" si="28"/>
        <v>0</v>
      </c>
      <c r="AT44" s="43">
        <f t="shared" si="29"/>
        <v>0</v>
      </c>
      <c r="AU44" s="43">
        <f t="shared" si="30"/>
        <v>0</v>
      </c>
      <c r="AV44" s="43">
        <f t="shared" si="31"/>
        <v>0</v>
      </c>
      <c r="AW44" s="43">
        <f t="shared" si="32"/>
        <v>0</v>
      </c>
      <c r="AX44" s="43">
        <f t="shared" si="33"/>
        <v>0</v>
      </c>
    </row>
    <row r="45" spans="1:50" ht="23.1" customHeight="1" x14ac:dyDescent="0.25">
      <c r="A45" s="95">
        <v>26</v>
      </c>
      <c r="B45" s="46" t="str">
        <f>IF('Proje ve Personel Bilgileri'!C44&gt;0,'Proje ve Personel Bilgileri'!C44,"")</f>
        <v/>
      </c>
      <c r="C45" s="61">
        <f>IF('G011A (1.AY)'!C45&lt;&gt;"",'G011A (1.AY)'!C45,0)</f>
        <v>0</v>
      </c>
      <c r="D45" s="62">
        <f>IF('G011A (1.AY)'!L45&lt;&gt;"",'G011A (1.AY)'!L45,0)</f>
        <v>0</v>
      </c>
      <c r="E45" s="55">
        <f>IF('G011A (2.AY)'!C45&lt;&gt;"",'G011A (2.AY)'!C45,0)</f>
        <v>0</v>
      </c>
      <c r="F45" s="54">
        <f>IF('G011A (2.AY)'!L45&lt;&gt;"",'G011A (2.AY)'!L45,0)</f>
        <v>0</v>
      </c>
      <c r="G45" s="55">
        <f>IF('G011A (3.AY)'!C45&lt;&gt;"",'G011A (3.AY)'!C45,0)</f>
        <v>0</v>
      </c>
      <c r="H45" s="54">
        <f>IF('G011A (3.AY)'!L45&lt;&gt;"",'G011A (3.AY)'!L45,0)</f>
        <v>0</v>
      </c>
      <c r="I45" s="55">
        <f>IF('G011A (4.AY)'!C45&lt;&gt;"",'G011A (4.AY)'!C45,0)</f>
        <v>0</v>
      </c>
      <c r="J45" s="54">
        <f>IF('G011A (4.AY)'!L45&lt;&gt;"",'G011A (4.AY)'!L45,0)</f>
        <v>0</v>
      </c>
      <c r="K45" s="55">
        <f>IF('G011A (5.AY)'!C45&lt;&gt;"",'G011A (5.AY)'!C45,0)</f>
        <v>0</v>
      </c>
      <c r="L45" s="54">
        <f>IF('G011A (5.AY)'!L45&lt;&gt;"",'G011A (5.AY)'!L45,0)</f>
        <v>0</v>
      </c>
      <c r="M45" s="55">
        <f>IF('G011A (6.AY)'!C45&lt;&gt;"",'G011A (6.AY)'!C45,0)</f>
        <v>0</v>
      </c>
      <c r="N45" s="54">
        <f>IF('G011A (6.AY)'!L45&lt;&gt;"",'G011A (6.AY)'!L45,0)</f>
        <v>0</v>
      </c>
      <c r="O45" s="55">
        <f>IF('G011A (7.AY)'!C45&lt;&gt;"",'G011A (7.AY)'!C45,0)</f>
        <v>0</v>
      </c>
      <c r="P45" s="62">
        <f>IF('G011A (7.AY)'!L45&lt;&gt;"",'G011A (7.AY)'!L45,0)</f>
        <v>0</v>
      </c>
      <c r="Q45" s="55">
        <f>IF('G011A (8.AY)'!C45&lt;&gt;"",'G011A (8.AY)'!C45,0)</f>
        <v>0</v>
      </c>
      <c r="R45" s="62">
        <f>IF('G011A (8.AY)'!L45&lt;&gt;"",'G011A (8.AY)'!L45,0)</f>
        <v>0</v>
      </c>
      <c r="S45" s="55">
        <f>IF('G011A (9.AY)'!C45&lt;&gt;"",'G011A (9.AY)'!C45,0)</f>
        <v>0</v>
      </c>
      <c r="T45" s="62">
        <f>IF('G011A (9.AY)'!L45&lt;&gt;"",'G011A (9.AY)'!L45,0)</f>
        <v>0</v>
      </c>
      <c r="U45" s="55">
        <f>IF('G011A (10.AY)'!C45&lt;&gt;"",'G011A (10.AY)'!C45,0)</f>
        <v>0</v>
      </c>
      <c r="V45" s="62">
        <f>IF('G011A (10.AY)'!L45&lt;&gt;"",'G011A (10.AY)'!L45,0)</f>
        <v>0</v>
      </c>
      <c r="W45" s="55">
        <f>IF('G011A (11.AY)'!C45&lt;&gt;"",'G011A (11.AY)'!C45,0)</f>
        <v>0</v>
      </c>
      <c r="X45" s="62">
        <f>IF('G011A (11.AY)'!L45&lt;&gt;"",'G011A (11.AY)'!L45,0)</f>
        <v>0</v>
      </c>
      <c r="Y45" s="55">
        <f>IF('G011A (12.AY)'!C45&lt;&gt;"",'G011A (12.AY)'!C45,0)</f>
        <v>0</v>
      </c>
      <c r="Z45" s="62">
        <f>IF('G011A (12.AY)'!L45&lt;&gt;"",'G011A (12.AY)'!L45,0)</f>
        <v>0</v>
      </c>
      <c r="AA45" s="55">
        <f>IF('G011A (13.AY)'!C45&lt;&gt;"",'G011A (13.AY)'!C45,0)</f>
        <v>0</v>
      </c>
      <c r="AB45" s="62">
        <f>IF('G011A (13.AY)'!L45&lt;&gt;"",'G011A (13.AY)'!L45,0)</f>
        <v>0</v>
      </c>
      <c r="AC45" s="55">
        <f>IF('G011A (14.AY)'!C45&lt;&gt;"",'G011A (14.AY)'!C45,0)</f>
        <v>0</v>
      </c>
      <c r="AD45" s="62">
        <f>IF('G011A (14.AY)'!L45&lt;&gt;"",'G011A (14.AY)'!L45,0)</f>
        <v>0</v>
      </c>
      <c r="AE45" s="55">
        <f>IF('G011A (15.AY)'!C45&lt;&gt;"",'G011A (15.AY)'!C45,0)</f>
        <v>0</v>
      </c>
      <c r="AF45" s="62">
        <f>IF('G011A (15.AY)'!L45&lt;&gt;"",'G011A (15.AY)'!L45,0)</f>
        <v>0</v>
      </c>
      <c r="AG45" s="55">
        <f t="shared" si="22"/>
        <v>0</v>
      </c>
      <c r="AH45" s="62">
        <f t="shared" si="23"/>
        <v>0</v>
      </c>
      <c r="AI45" s="62">
        <f t="shared" si="24"/>
        <v>0</v>
      </c>
      <c r="AJ45" s="63">
        <f t="shared" si="25"/>
        <v>0</v>
      </c>
      <c r="AL45" s="43">
        <f t="shared" si="17"/>
        <v>0</v>
      </c>
      <c r="AM45" s="43">
        <f t="shared" si="18"/>
        <v>0</v>
      </c>
      <c r="AN45" s="43">
        <f t="shared" si="19"/>
        <v>0</v>
      </c>
      <c r="AO45" s="43">
        <f t="shared" si="20"/>
        <v>0</v>
      </c>
      <c r="AP45" s="43">
        <f t="shared" si="21"/>
        <v>0</v>
      </c>
      <c r="AQ45" s="43">
        <f t="shared" si="26"/>
        <v>0</v>
      </c>
      <c r="AR45" s="43">
        <f t="shared" si="27"/>
        <v>0</v>
      </c>
      <c r="AS45" s="43">
        <f t="shared" si="28"/>
        <v>0</v>
      </c>
      <c r="AT45" s="43">
        <f t="shared" si="29"/>
        <v>0</v>
      </c>
      <c r="AU45" s="43">
        <f t="shared" si="30"/>
        <v>0</v>
      </c>
      <c r="AV45" s="43">
        <f t="shared" si="31"/>
        <v>0</v>
      </c>
      <c r="AW45" s="43">
        <f t="shared" si="32"/>
        <v>0</v>
      </c>
      <c r="AX45" s="43">
        <f t="shared" si="33"/>
        <v>0</v>
      </c>
    </row>
    <row r="46" spans="1:50" ht="23.1" customHeight="1" x14ac:dyDescent="0.25">
      <c r="A46" s="95">
        <v>27</v>
      </c>
      <c r="B46" s="46" t="str">
        <f>IF('Proje ve Personel Bilgileri'!C45&gt;0,'Proje ve Personel Bilgileri'!C45,"")</f>
        <v/>
      </c>
      <c r="C46" s="61">
        <f>IF('G011A (1.AY)'!C46&lt;&gt;"",'G011A (1.AY)'!C46,0)</f>
        <v>0</v>
      </c>
      <c r="D46" s="62">
        <f>IF('G011A (1.AY)'!L46&lt;&gt;"",'G011A (1.AY)'!L46,0)</f>
        <v>0</v>
      </c>
      <c r="E46" s="55">
        <f>IF('G011A (2.AY)'!C46&lt;&gt;"",'G011A (2.AY)'!C46,0)</f>
        <v>0</v>
      </c>
      <c r="F46" s="54">
        <f>IF('G011A (2.AY)'!L46&lt;&gt;"",'G011A (2.AY)'!L46,0)</f>
        <v>0</v>
      </c>
      <c r="G46" s="55">
        <f>IF('G011A (3.AY)'!C46&lt;&gt;"",'G011A (3.AY)'!C46,0)</f>
        <v>0</v>
      </c>
      <c r="H46" s="54">
        <f>IF('G011A (3.AY)'!L46&lt;&gt;"",'G011A (3.AY)'!L46,0)</f>
        <v>0</v>
      </c>
      <c r="I46" s="55">
        <f>IF('G011A (4.AY)'!C46&lt;&gt;"",'G011A (4.AY)'!C46,0)</f>
        <v>0</v>
      </c>
      <c r="J46" s="54">
        <f>IF('G011A (4.AY)'!L46&lt;&gt;"",'G011A (4.AY)'!L46,0)</f>
        <v>0</v>
      </c>
      <c r="K46" s="55">
        <f>IF('G011A (5.AY)'!C46&lt;&gt;"",'G011A (5.AY)'!C46,0)</f>
        <v>0</v>
      </c>
      <c r="L46" s="54">
        <f>IF('G011A (5.AY)'!L46&lt;&gt;"",'G011A (5.AY)'!L46,0)</f>
        <v>0</v>
      </c>
      <c r="M46" s="55">
        <f>IF('G011A (6.AY)'!C46&lt;&gt;"",'G011A (6.AY)'!C46,0)</f>
        <v>0</v>
      </c>
      <c r="N46" s="54">
        <f>IF('G011A (6.AY)'!L46&lt;&gt;"",'G011A (6.AY)'!L46,0)</f>
        <v>0</v>
      </c>
      <c r="O46" s="55">
        <f>IF('G011A (7.AY)'!C46&lt;&gt;"",'G011A (7.AY)'!C46,0)</f>
        <v>0</v>
      </c>
      <c r="P46" s="62">
        <f>IF('G011A (7.AY)'!L46&lt;&gt;"",'G011A (7.AY)'!L46,0)</f>
        <v>0</v>
      </c>
      <c r="Q46" s="55">
        <f>IF('G011A (8.AY)'!C46&lt;&gt;"",'G011A (8.AY)'!C46,0)</f>
        <v>0</v>
      </c>
      <c r="R46" s="62">
        <f>IF('G011A (8.AY)'!L46&lt;&gt;"",'G011A (8.AY)'!L46,0)</f>
        <v>0</v>
      </c>
      <c r="S46" s="55">
        <f>IF('G011A (9.AY)'!C46&lt;&gt;"",'G011A (9.AY)'!C46,0)</f>
        <v>0</v>
      </c>
      <c r="T46" s="62">
        <f>IF('G011A (9.AY)'!L46&lt;&gt;"",'G011A (9.AY)'!L46,0)</f>
        <v>0</v>
      </c>
      <c r="U46" s="55">
        <f>IF('G011A (10.AY)'!C46&lt;&gt;"",'G011A (10.AY)'!C46,0)</f>
        <v>0</v>
      </c>
      <c r="V46" s="62">
        <f>IF('G011A (10.AY)'!L46&lt;&gt;"",'G011A (10.AY)'!L46,0)</f>
        <v>0</v>
      </c>
      <c r="W46" s="55">
        <f>IF('G011A (11.AY)'!C46&lt;&gt;"",'G011A (11.AY)'!C46,0)</f>
        <v>0</v>
      </c>
      <c r="X46" s="62">
        <f>IF('G011A (11.AY)'!L46&lt;&gt;"",'G011A (11.AY)'!L46,0)</f>
        <v>0</v>
      </c>
      <c r="Y46" s="55">
        <f>IF('G011A (12.AY)'!C46&lt;&gt;"",'G011A (12.AY)'!C46,0)</f>
        <v>0</v>
      </c>
      <c r="Z46" s="62">
        <f>IF('G011A (12.AY)'!L46&lt;&gt;"",'G011A (12.AY)'!L46,0)</f>
        <v>0</v>
      </c>
      <c r="AA46" s="55">
        <f>IF('G011A (13.AY)'!C46&lt;&gt;"",'G011A (13.AY)'!C46,0)</f>
        <v>0</v>
      </c>
      <c r="AB46" s="62">
        <f>IF('G011A (13.AY)'!L46&lt;&gt;"",'G011A (13.AY)'!L46,0)</f>
        <v>0</v>
      </c>
      <c r="AC46" s="55">
        <f>IF('G011A (14.AY)'!C46&lt;&gt;"",'G011A (14.AY)'!C46,0)</f>
        <v>0</v>
      </c>
      <c r="AD46" s="62">
        <f>IF('G011A (14.AY)'!L46&lt;&gt;"",'G011A (14.AY)'!L46,0)</f>
        <v>0</v>
      </c>
      <c r="AE46" s="55">
        <f>IF('G011A (15.AY)'!C46&lt;&gt;"",'G011A (15.AY)'!C46,0)</f>
        <v>0</v>
      </c>
      <c r="AF46" s="62">
        <f>IF('G011A (15.AY)'!L46&lt;&gt;"",'G011A (15.AY)'!L46,0)</f>
        <v>0</v>
      </c>
      <c r="AG46" s="55">
        <f t="shared" si="22"/>
        <v>0</v>
      </c>
      <c r="AH46" s="62">
        <f t="shared" si="23"/>
        <v>0</v>
      </c>
      <c r="AI46" s="62">
        <f t="shared" si="24"/>
        <v>0</v>
      </c>
      <c r="AJ46" s="63">
        <f t="shared" si="25"/>
        <v>0</v>
      </c>
      <c r="AL46" s="43">
        <f t="shared" si="17"/>
        <v>0</v>
      </c>
      <c r="AM46" s="43">
        <f t="shared" si="18"/>
        <v>0</v>
      </c>
      <c r="AN46" s="43">
        <f t="shared" si="19"/>
        <v>0</v>
      </c>
      <c r="AO46" s="43">
        <f t="shared" si="20"/>
        <v>0</v>
      </c>
      <c r="AP46" s="43">
        <f t="shared" si="21"/>
        <v>0</v>
      </c>
      <c r="AQ46" s="43">
        <f t="shared" si="26"/>
        <v>0</v>
      </c>
      <c r="AR46" s="43">
        <f t="shared" si="27"/>
        <v>0</v>
      </c>
      <c r="AS46" s="43">
        <f t="shared" si="28"/>
        <v>0</v>
      </c>
      <c r="AT46" s="43">
        <f t="shared" si="29"/>
        <v>0</v>
      </c>
      <c r="AU46" s="43">
        <f t="shared" si="30"/>
        <v>0</v>
      </c>
      <c r="AV46" s="43">
        <f t="shared" si="31"/>
        <v>0</v>
      </c>
      <c r="AW46" s="43">
        <f t="shared" si="32"/>
        <v>0</v>
      </c>
      <c r="AX46" s="43">
        <f t="shared" si="33"/>
        <v>0</v>
      </c>
    </row>
    <row r="47" spans="1:50" ht="23.1" customHeight="1" x14ac:dyDescent="0.25">
      <c r="A47" s="95">
        <v>28</v>
      </c>
      <c r="B47" s="46" t="str">
        <f>IF('Proje ve Personel Bilgileri'!C46&gt;0,'Proje ve Personel Bilgileri'!C46,"")</f>
        <v/>
      </c>
      <c r="C47" s="61">
        <f>IF('G011A (1.AY)'!C47&lt;&gt;"",'G011A (1.AY)'!C47,0)</f>
        <v>0</v>
      </c>
      <c r="D47" s="62">
        <f>IF('G011A (1.AY)'!L47&lt;&gt;"",'G011A (1.AY)'!L47,0)</f>
        <v>0</v>
      </c>
      <c r="E47" s="55">
        <f>IF('G011A (2.AY)'!C47&lt;&gt;"",'G011A (2.AY)'!C47,0)</f>
        <v>0</v>
      </c>
      <c r="F47" s="54">
        <f>IF('G011A (2.AY)'!L47&lt;&gt;"",'G011A (2.AY)'!L47,0)</f>
        <v>0</v>
      </c>
      <c r="G47" s="55">
        <f>IF('G011A (3.AY)'!C47&lt;&gt;"",'G011A (3.AY)'!C47,0)</f>
        <v>0</v>
      </c>
      <c r="H47" s="54">
        <f>IF('G011A (3.AY)'!L47&lt;&gt;"",'G011A (3.AY)'!L47,0)</f>
        <v>0</v>
      </c>
      <c r="I47" s="55">
        <f>IF('G011A (4.AY)'!C47&lt;&gt;"",'G011A (4.AY)'!C47,0)</f>
        <v>0</v>
      </c>
      <c r="J47" s="54">
        <f>IF('G011A (4.AY)'!L47&lt;&gt;"",'G011A (4.AY)'!L47,0)</f>
        <v>0</v>
      </c>
      <c r="K47" s="55">
        <f>IF('G011A (5.AY)'!C47&lt;&gt;"",'G011A (5.AY)'!C47,0)</f>
        <v>0</v>
      </c>
      <c r="L47" s="54">
        <f>IF('G011A (5.AY)'!L47&lt;&gt;"",'G011A (5.AY)'!L47,0)</f>
        <v>0</v>
      </c>
      <c r="M47" s="55">
        <f>IF('G011A (6.AY)'!C47&lt;&gt;"",'G011A (6.AY)'!C47,0)</f>
        <v>0</v>
      </c>
      <c r="N47" s="54">
        <f>IF('G011A (6.AY)'!L47&lt;&gt;"",'G011A (6.AY)'!L47,0)</f>
        <v>0</v>
      </c>
      <c r="O47" s="55">
        <f>IF('G011A (7.AY)'!C47&lt;&gt;"",'G011A (7.AY)'!C47,0)</f>
        <v>0</v>
      </c>
      <c r="P47" s="62">
        <f>IF('G011A (7.AY)'!L47&lt;&gt;"",'G011A (7.AY)'!L47,0)</f>
        <v>0</v>
      </c>
      <c r="Q47" s="55">
        <f>IF('G011A (8.AY)'!C47&lt;&gt;"",'G011A (8.AY)'!C47,0)</f>
        <v>0</v>
      </c>
      <c r="R47" s="62">
        <f>IF('G011A (8.AY)'!L47&lt;&gt;"",'G011A (8.AY)'!L47,0)</f>
        <v>0</v>
      </c>
      <c r="S47" s="55">
        <f>IF('G011A (9.AY)'!C47&lt;&gt;"",'G011A (9.AY)'!C47,0)</f>
        <v>0</v>
      </c>
      <c r="T47" s="62">
        <f>IF('G011A (9.AY)'!L47&lt;&gt;"",'G011A (9.AY)'!L47,0)</f>
        <v>0</v>
      </c>
      <c r="U47" s="55">
        <f>IF('G011A (10.AY)'!C47&lt;&gt;"",'G011A (10.AY)'!C47,0)</f>
        <v>0</v>
      </c>
      <c r="V47" s="62">
        <f>IF('G011A (10.AY)'!L47&lt;&gt;"",'G011A (10.AY)'!L47,0)</f>
        <v>0</v>
      </c>
      <c r="W47" s="55">
        <f>IF('G011A (11.AY)'!C47&lt;&gt;"",'G011A (11.AY)'!C47,0)</f>
        <v>0</v>
      </c>
      <c r="X47" s="62">
        <f>IF('G011A (11.AY)'!L47&lt;&gt;"",'G011A (11.AY)'!L47,0)</f>
        <v>0</v>
      </c>
      <c r="Y47" s="55">
        <f>IF('G011A (12.AY)'!C47&lt;&gt;"",'G011A (12.AY)'!C47,0)</f>
        <v>0</v>
      </c>
      <c r="Z47" s="62">
        <f>IF('G011A (12.AY)'!L47&lt;&gt;"",'G011A (12.AY)'!L47,0)</f>
        <v>0</v>
      </c>
      <c r="AA47" s="55">
        <f>IF('G011A (13.AY)'!C47&lt;&gt;"",'G011A (13.AY)'!C47,0)</f>
        <v>0</v>
      </c>
      <c r="AB47" s="62">
        <f>IF('G011A (13.AY)'!L47&lt;&gt;"",'G011A (13.AY)'!L47,0)</f>
        <v>0</v>
      </c>
      <c r="AC47" s="55">
        <f>IF('G011A (14.AY)'!C47&lt;&gt;"",'G011A (14.AY)'!C47,0)</f>
        <v>0</v>
      </c>
      <c r="AD47" s="62">
        <f>IF('G011A (14.AY)'!L47&lt;&gt;"",'G011A (14.AY)'!L47,0)</f>
        <v>0</v>
      </c>
      <c r="AE47" s="55">
        <f>IF('G011A (15.AY)'!C47&lt;&gt;"",'G011A (15.AY)'!C47,0)</f>
        <v>0</v>
      </c>
      <c r="AF47" s="62">
        <f>IF('G011A (15.AY)'!L47&lt;&gt;"",'G011A (15.AY)'!L47,0)</f>
        <v>0</v>
      </c>
      <c r="AG47" s="55">
        <f t="shared" si="22"/>
        <v>0</v>
      </c>
      <c r="AH47" s="62">
        <f t="shared" si="23"/>
        <v>0</v>
      </c>
      <c r="AI47" s="62">
        <f t="shared" si="24"/>
        <v>0</v>
      </c>
      <c r="AJ47" s="63">
        <f t="shared" si="25"/>
        <v>0</v>
      </c>
      <c r="AL47" s="43">
        <f t="shared" si="17"/>
        <v>0</v>
      </c>
      <c r="AM47" s="43">
        <f t="shared" si="18"/>
        <v>0</v>
      </c>
      <c r="AN47" s="43">
        <f t="shared" si="19"/>
        <v>0</v>
      </c>
      <c r="AO47" s="43">
        <f t="shared" si="20"/>
        <v>0</v>
      </c>
      <c r="AP47" s="43">
        <f t="shared" si="21"/>
        <v>0</v>
      </c>
      <c r="AQ47" s="43">
        <f t="shared" si="26"/>
        <v>0</v>
      </c>
      <c r="AR47" s="43">
        <f t="shared" si="27"/>
        <v>0</v>
      </c>
      <c r="AS47" s="43">
        <f t="shared" si="28"/>
        <v>0</v>
      </c>
      <c r="AT47" s="43">
        <f t="shared" si="29"/>
        <v>0</v>
      </c>
      <c r="AU47" s="43">
        <f t="shared" si="30"/>
        <v>0</v>
      </c>
      <c r="AV47" s="43">
        <f t="shared" si="31"/>
        <v>0</v>
      </c>
      <c r="AW47" s="43">
        <f t="shared" si="32"/>
        <v>0</v>
      </c>
      <c r="AX47" s="43">
        <f t="shared" si="33"/>
        <v>0</v>
      </c>
    </row>
    <row r="48" spans="1:50" ht="23.1" customHeight="1" x14ac:dyDescent="0.25">
      <c r="A48" s="95">
        <v>29</v>
      </c>
      <c r="B48" s="46" t="str">
        <f>IF('Proje ve Personel Bilgileri'!C47&gt;0,'Proje ve Personel Bilgileri'!C47,"")</f>
        <v/>
      </c>
      <c r="C48" s="61">
        <f>IF('G011A (1.AY)'!C48&lt;&gt;"",'G011A (1.AY)'!C48,0)</f>
        <v>0</v>
      </c>
      <c r="D48" s="62">
        <f>IF('G011A (1.AY)'!L48&lt;&gt;"",'G011A (1.AY)'!L48,0)</f>
        <v>0</v>
      </c>
      <c r="E48" s="55">
        <f>IF('G011A (2.AY)'!C48&lt;&gt;"",'G011A (2.AY)'!C48,0)</f>
        <v>0</v>
      </c>
      <c r="F48" s="54">
        <f>IF('G011A (2.AY)'!L48&lt;&gt;"",'G011A (2.AY)'!L48,0)</f>
        <v>0</v>
      </c>
      <c r="G48" s="55">
        <f>IF('G011A (3.AY)'!C48&lt;&gt;"",'G011A (3.AY)'!C48,0)</f>
        <v>0</v>
      </c>
      <c r="H48" s="54">
        <f>IF('G011A (3.AY)'!L48&lt;&gt;"",'G011A (3.AY)'!L48,0)</f>
        <v>0</v>
      </c>
      <c r="I48" s="55">
        <f>IF('G011A (4.AY)'!C48&lt;&gt;"",'G011A (4.AY)'!C48,0)</f>
        <v>0</v>
      </c>
      <c r="J48" s="54">
        <f>IF('G011A (4.AY)'!L48&lt;&gt;"",'G011A (4.AY)'!L48,0)</f>
        <v>0</v>
      </c>
      <c r="K48" s="55">
        <f>IF('G011A (5.AY)'!C48&lt;&gt;"",'G011A (5.AY)'!C48,0)</f>
        <v>0</v>
      </c>
      <c r="L48" s="54">
        <f>IF('G011A (5.AY)'!L48&lt;&gt;"",'G011A (5.AY)'!L48,0)</f>
        <v>0</v>
      </c>
      <c r="M48" s="55">
        <f>IF('G011A (6.AY)'!C48&lt;&gt;"",'G011A (6.AY)'!C48,0)</f>
        <v>0</v>
      </c>
      <c r="N48" s="54">
        <f>IF('G011A (6.AY)'!L48&lt;&gt;"",'G011A (6.AY)'!L48,0)</f>
        <v>0</v>
      </c>
      <c r="O48" s="55">
        <f>IF('G011A (7.AY)'!C48&lt;&gt;"",'G011A (7.AY)'!C48,0)</f>
        <v>0</v>
      </c>
      <c r="P48" s="62">
        <f>IF('G011A (7.AY)'!L48&lt;&gt;"",'G011A (7.AY)'!L48,0)</f>
        <v>0</v>
      </c>
      <c r="Q48" s="55">
        <f>IF('G011A (8.AY)'!C48&lt;&gt;"",'G011A (8.AY)'!C48,0)</f>
        <v>0</v>
      </c>
      <c r="R48" s="62">
        <f>IF('G011A (8.AY)'!L48&lt;&gt;"",'G011A (8.AY)'!L48,0)</f>
        <v>0</v>
      </c>
      <c r="S48" s="55">
        <f>IF('G011A (9.AY)'!C48&lt;&gt;"",'G011A (9.AY)'!C48,0)</f>
        <v>0</v>
      </c>
      <c r="T48" s="62">
        <f>IF('G011A (9.AY)'!L48&lt;&gt;"",'G011A (9.AY)'!L48,0)</f>
        <v>0</v>
      </c>
      <c r="U48" s="55">
        <f>IF('G011A (10.AY)'!C48&lt;&gt;"",'G011A (10.AY)'!C48,0)</f>
        <v>0</v>
      </c>
      <c r="V48" s="62">
        <f>IF('G011A (10.AY)'!L48&lt;&gt;"",'G011A (10.AY)'!L48,0)</f>
        <v>0</v>
      </c>
      <c r="W48" s="55">
        <f>IF('G011A (11.AY)'!C48&lt;&gt;"",'G011A (11.AY)'!C48,0)</f>
        <v>0</v>
      </c>
      <c r="X48" s="62">
        <f>IF('G011A (11.AY)'!L48&lt;&gt;"",'G011A (11.AY)'!L48,0)</f>
        <v>0</v>
      </c>
      <c r="Y48" s="55">
        <f>IF('G011A (12.AY)'!C48&lt;&gt;"",'G011A (12.AY)'!C48,0)</f>
        <v>0</v>
      </c>
      <c r="Z48" s="62">
        <f>IF('G011A (12.AY)'!L48&lt;&gt;"",'G011A (12.AY)'!L48,0)</f>
        <v>0</v>
      </c>
      <c r="AA48" s="55">
        <f>IF('G011A (13.AY)'!C48&lt;&gt;"",'G011A (13.AY)'!C48,0)</f>
        <v>0</v>
      </c>
      <c r="AB48" s="62">
        <f>IF('G011A (13.AY)'!L48&lt;&gt;"",'G011A (13.AY)'!L48,0)</f>
        <v>0</v>
      </c>
      <c r="AC48" s="55">
        <f>IF('G011A (14.AY)'!C48&lt;&gt;"",'G011A (14.AY)'!C48,0)</f>
        <v>0</v>
      </c>
      <c r="AD48" s="62">
        <f>IF('G011A (14.AY)'!L48&lt;&gt;"",'G011A (14.AY)'!L48,0)</f>
        <v>0</v>
      </c>
      <c r="AE48" s="55">
        <f>IF('G011A (15.AY)'!C48&lt;&gt;"",'G011A (15.AY)'!C48,0)</f>
        <v>0</v>
      </c>
      <c r="AF48" s="62">
        <f>IF('G011A (15.AY)'!L48&lt;&gt;"",'G011A (15.AY)'!L48,0)</f>
        <v>0</v>
      </c>
      <c r="AG48" s="55">
        <f t="shared" si="22"/>
        <v>0</v>
      </c>
      <c r="AH48" s="62">
        <f t="shared" si="23"/>
        <v>0</v>
      </c>
      <c r="AI48" s="62">
        <f t="shared" si="24"/>
        <v>0</v>
      </c>
      <c r="AJ48" s="63">
        <f t="shared" si="25"/>
        <v>0</v>
      </c>
      <c r="AL48" s="43">
        <f t="shared" si="17"/>
        <v>0</v>
      </c>
      <c r="AM48" s="43">
        <f t="shared" si="18"/>
        <v>0</v>
      </c>
      <c r="AN48" s="43">
        <f t="shared" si="19"/>
        <v>0</v>
      </c>
      <c r="AO48" s="43">
        <f t="shared" si="20"/>
        <v>0</v>
      </c>
      <c r="AP48" s="43">
        <f t="shared" si="21"/>
        <v>0</v>
      </c>
      <c r="AQ48" s="43">
        <f t="shared" si="26"/>
        <v>0</v>
      </c>
      <c r="AR48" s="43">
        <f t="shared" si="27"/>
        <v>0</v>
      </c>
      <c r="AS48" s="43">
        <f t="shared" si="28"/>
        <v>0</v>
      </c>
      <c r="AT48" s="43">
        <f t="shared" si="29"/>
        <v>0</v>
      </c>
      <c r="AU48" s="43">
        <f t="shared" si="30"/>
        <v>0</v>
      </c>
      <c r="AV48" s="43">
        <f t="shared" si="31"/>
        <v>0</v>
      </c>
      <c r="AW48" s="43">
        <f t="shared" si="32"/>
        <v>0</v>
      </c>
      <c r="AX48" s="43">
        <f t="shared" si="33"/>
        <v>0</v>
      </c>
    </row>
    <row r="49" spans="1:50" ht="23.1" customHeight="1" x14ac:dyDescent="0.25">
      <c r="A49" s="95">
        <v>30</v>
      </c>
      <c r="B49" s="46" t="str">
        <f>IF('Proje ve Personel Bilgileri'!C48&gt;0,'Proje ve Personel Bilgileri'!C48,"")</f>
        <v/>
      </c>
      <c r="C49" s="61">
        <f>IF('G011A (1.AY)'!C49&lt;&gt;"",'G011A (1.AY)'!C49,0)</f>
        <v>0</v>
      </c>
      <c r="D49" s="62">
        <f>IF('G011A (1.AY)'!L49&lt;&gt;"",'G011A (1.AY)'!L49,0)</f>
        <v>0</v>
      </c>
      <c r="E49" s="55">
        <f>IF('G011A (2.AY)'!C49&lt;&gt;"",'G011A (2.AY)'!C49,0)</f>
        <v>0</v>
      </c>
      <c r="F49" s="54">
        <f>IF('G011A (2.AY)'!L49&lt;&gt;"",'G011A (2.AY)'!L49,0)</f>
        <v>0</v>
      </c>
      <c r="G49" s="55">
        <f>IF('G011A (3.AY)'!C49&lt;&gt;"",'G011A (3.AY)'!C49,0)</f>
        <v>0</v>
      </c>
      <c r="H49" s="54">
        <f>IF('G011A (3.AY)'!L49&lt;&gt;"",'G011A (3.AY)'!L49,0)</f>
        <v>0</v>
      </c>
      <c r="I49" s="55">
        <f>IF('G011A (4.AY)'!C49&lt;&gt;"",'G011A (4.AY)'!C49,0)</f>
        <v>0</v>
      </c>
      <c r="J49" s="54">
        <f>IF('G011A (4.AY)'!L49&lt;&gt;"",'G011A (4.AY)'!L49,0)</f>
        <v>0</v>
      </c>
      <c r="K49" s="55">
        <f>IF('G011A (5.AY)'!C49&lt;&gt;"",'G011A (5.AY)'!C49,0)</f>
        <v>0</v>
      </c>
      <c r="L49" s="54">
        <f>IF('G011A (5.AY)'!L49&lt;&gt;"",'G011A (5.AY)'!L49,0)</f>
        <v>0</v>
      </c>
      <c r="M49" s="55">
        <f>IF('G011A (6.AY)'!C49&lt;&gt;"",'G011A (6.AY)'!C49,0)</f>
        <v>0</v>
      </c>
      <c r="N49" s="54">
        <f>IF('G011A (6.AY)'!L49&lt;&gt;"",'G011A (6.AY)'!L49,0)</f>
        <v>0</v>
      </c>
      <c r="O49" s="55">
        <f>IF('G011A (7.AY)'!C49&lt;&gt;"",'G011A (7.AY)'!C49,0)</f>
        <v>0</v>
      </c>
      <c r="P49" s="62">
        <f>IF('G011A (7.AY)'!L49&lt;&gt;"",'G011A (7.AY)'!L49,0)</f>
        <v>0</v>
      </c>
      <c r="Q49" s="55">
        <f>IF('G011A (8.AY)'!C49&lt;&gt;"",'G011A (8.AY)'!C49,0)</f>
        <v>0</v>
      </c>
      <c r="R49" s="62">
        <f>IF('G011A (8.AY)'!L49&lt;&gt;"",'G011A (8.AY)'!L49,0)</f>
        <v>0</v>
      </c>
      <c r="S49" s="55">
        <f>IF('G011A (9.AY)'!C49&lt;&gt;"",'G011A (9.AY)'!C49,0)</f>
        <v>0</v>
      </c>
      <c r="T49" s="62">
        <f>IF('G011A (9.AY)'!L49&lt;&gt;"",'G011A (9.AY)'!L49,0)</f>
        <v>0</v>
      </c>
      <c r="U49" s="55">
        <f>IF('G011A (10.AY)'!C49&lt;&gt;"",'G011A (10.AY)'!C49,0)</f>
        <v>0</v>
      </c>
      <c r="V49" s="62">
        <f>IF('G011A (10.AY)'!L49&lt;&gt;"",'G011A (10.AY)'!L49,0)</f>
        <v>0</v>
      </c>
      <c r="W49" s="55">
        <f>IF('G011A (11.AY)'!C49&lt;&gt;"",'G011A (11.AY)'!C49,0)</f>
        <v>0</v>
      </c>
      <c r="X49" s="62">
        <f>IF('G011A (11.AY)'!L49&lt;&gt;"",'G011A (11.AY)'!L49,0)</f>
        <v>0</v>
      </c>
      <c r="Y49" s="55">
        <f>IF('G011A (12.AY)'!C49&lt;&gt;"",'G011A (12.AY)'!C49,0)</f>
        <v>0</v>
      </c>
      <c r="Z49" s="62">
        <f>IF('G011A (12.AY)'!L49&lt;&gt;"",'G011A (12.AY)'!L49,0)</f>
        <v>0</v>
      </c>
      <c r="AA49" s="55">
        <f>IF('G011A (13.AY)'!C49&lt;&gt;"",'G011A (13.AY)'!C49,0)</f>
        <v>0</v>
      </c>
      <c r="AB49" s="62">
        <f>IF('G011A (13.AY)'!L49&lt;&gt;"",'G011A (13.AY)'!L49,0)</f>
        <v>0</v>
      </c>
      <c r="AC49" s="55">
        <f>IF('G011A (14.AY)'!C49&lt;&gt;"",'G011A (14.AY)'!C49,0)</f>
        <v>0</v>
      </c>
      <c r="AD49" s="62">
        <f>IF('G011A (14.AY)'!L49&lt;&gt;"",'G011A (14.AY)'!L49,0)</f>
        <v>0</v>
      </c>
      <c r="AE49" s="55">
        <f>IF('G011A (15.AY)'!C49&lt;&gt;"",'G011A (15.AY)'!C49,0)</f>
        <v>0</v>
      </c>
      <c r="AF49" s="62">
        <f>IF('G011A (15.AY)'!L49&lt;&gt;"",'G011A (15.AY)'!L49,0)</f>
        <v>0</v>
      </c>
      <c r="AG49" s="55">
        <f t="shared" si="22"/>
        <v>0</v>
      </c>
      <c r="AH49" s="62">
        <f t="shared" si="23"/>
        <v>0</v>
      </c>
      <c r="AI49" s="62">
        <f t="shared" si="24"/>
        <v>0</v>
      </c>
      <c r="AJ49" s="63">
        <f t="shared" si="25"/>
        <v>0</v>
      </c>
      <c r="AL49" s="43">
        <f t="shared" si="17"/>
        <v>0</v>
      </c>
      <c r="AM49" s="43">
        <f t="shared" si="18"/>
        <v>0</v>
      </c>
      <c r="AN49" s="43">
        <f t="shared" si="19"/>
        <v>0</v>
      </c>
      <c r="AO49" s="43">
        <f t="shared" si="20"/>
        <v>0</v>
      </c>
      <c r="AP49" s="43">
        <f t="shared" si="21"/>
        <v>0</v>
      </c>
      <c r="AQ49" s="43">
        <f t="shared" si="26"/>
        <v>0</v>
      </c>
      <c r="AR49" s="43">
        <f t="shared" si="27"/>
        <v>0</v>
      </c>
      <c r="AS49" s="43">
        <f t="shared" si="28"/>
        <v>0</v>
      </c>
      <c r="AT49" s="43">
        <f t="shared" si="29"/>
        <v>0</v>
      </c>
      <c r="AU49" s="43">
        <f t="shared" si="30"/>
        <v>0</v>
      </c>
      <c r="AV49" s="43">
        <f t="shared" si="31"/>
        <v>0</v>
      </c>
      <c r="AW49" s="43">
        <f t="shared" si="32"/>
        <v>0</v>
      </c>
      <c r="AX49" s="43">
        <f t="shared" si="33"/>
        <v>0</v>
      </c>
    </row>
    <row r="50" spans="1:50" ht="23.1" customHeight="1" x14ac:dyDescent="0.25">
      <c r="A50" s="95">
        <v>31</v>
      </c>
      <c r="B50" s="46" t="str">
        <f>IF('Proje ve Personel Bilgileri'!C49&gt;0,'Proje ve Personel Bilgileri'!C49,"")</f>
        <v/>
      </c>
      <c r="C50" s="61">
        <f>IF('G011A (1.AY)'!C50&lt;&gt;"",'G011A (1.AY)'!C50,0)</f>
        <v>0</v>
      </c>
      <c r="D50" s="62">
        <f>IF('G011A (1.AY)'!L50&lt;&gt;"",'G011A (1.AY)'!L50,0)</f>
        <v>0</v>
      </c>
      <c r="E50" s="55">
        <f>IF('G011A (2.AY)'!C50&lt;&gt;"",'G011A (2.AY)'!C50,0)</f>
        <v>0</v>
      </c>
      <c r="F50" s="54">
        <f>IF('G011A (2.AY)'!L50&lt;&gt;"",'G011A (2.AY)'!L50,0)</f>
        <v>0</v>
      </c>
      <c r="G50" s="55">
        <f>IF('G011A (3.AY)'!C50&lt;&gt;"",'G011A (3.AY)'!C50,0)</f>
        <v>0</v>
      </c>
      <c r="H50" s="54">
        <f>IF('G011A (3.AY)'!L50&lt;&gt;"",'G011A (3.AY)'!L50,0)</f>
        <v>0</v>
      </c>
      <c r="I50" s="55">
        <f>IF('G011A (4.AY)'!C50&lt;&gt;"",'G011A (4.AY)'!C50,0)</f>
        <v>0</v>
      </c>
      <c r="J50" s="54">
        <f>IF('G011A (4.AY)'!L50&lt;&gt;"",'G011A (4.AY)'!L50,0)</f>
        <v>0</v>
      </c>
      <c r="K50" s="55">
        <f>IF('G011A (5.AY)'!C50&lt;&gt;"",'G011A (5.AY)'!C50,0)</f>
        <v>0</v>
      </c>
      <c r="L50" s="54">
        <f>IF('G011A (5.AY)'!L50&lt;&gt;"",'G011A (5.AY)'!L50,0)</f>
        <v>0</v>
      </c>
      <c r="M50" s="55">
        <f>IF('G011A (6.AY)'!C50&lt;&gt;"",'G011A (6.AY)'!C50,0)</f>
        <v>0</v>
      </c>
      <c r="N50" s="54">
        <f>IF('G011A (6.AY)'!L50&lt;&gt;"",'G011A (6.AY)'!L50,0)</f>
        <v>0</v>
      </c>
      <c r="O50" s="55">
        <f>IF('G011A (7.AY)'!C50&lt;&gt;"",'G011A (7.AY)'!C50,0)</f>
        <v>0</v>
      </c>
      <c r="P50" s="62">
        <f>IF('G011A (7.AY)'!L50&lt;&gt;"",'G011A (7.AY)'!L50,0)</f>
        <v>0</v>
      </c>
      <c r="Q50" s="55">
        <f>IF('G011A (8.AY)'!C50&lt;&gt;"",'G011A (8.AY)'!C50,0)</f>
        <v>0</v>
      </c>
      <c r="R50" s="62">
        <f>IF('G011A (8.AY)'!L50&lt;&gt;"",'G011A (8.AY)'!L50,0)</f>
        <v>0</v>
      </c>
      <c r="S50" s="55">
        <f>IF('G011A (9.AY)'!C50&lt;&gt;"",'G011A (9.AY)'!C50,0)</f>
        <v>0</v>
      </c>
      <c r="T50" s="62">
        <f>IF('G011A (9.AY)'!L50&lt;&gt;"",'G011A (9.AY)'!L50,0)</f>
        <v>0</v>
      </c>
      <c r="U50" s="55">
        <f>IF('G011A (10.AY)'!C50&lt;&gt;"",'G011A (10.AY)'!C50,0)</f>
        <v>0</v>
      </c>
      <c r="V50" s="62">
        <f>IF('G011A (10.AY)'!L50&lt;&gt;"",'G011A (10.AY)'!L50,0)</f>
        <v>0</v>
      </c>
      <c r="W50" s="55">
        <f>IF('G011A (11.AY)'!C50&lt;&gt;"",'G011A (11.AY)'!C50,0)</f>
        <v>0</v>
      </c>
      <c r="X50" s="62">
        <f>IF('G011A (11.AY)'!L50&lt;&gt;"",'G011A (11.AY)'!L50,0)</f>
        <v>0</v>
      </c>
      <c r="Y50" s="55">
        <f>IF('G011A (12.AY)'!C50&lt;&gt;"",'G011A (12.AY)'!C50,0)</f>
        <v>0</v>
      </c>
      <c r="Z50" s="62">
        <f>IF('G011A (12.AY)'!L50&lt;&gt;"",'G011A (12.AY)'!L50,0)</f>
        <v>0</v>
      </c>
      <c r="AA50" s="55">
        <f>IF('G011A (13.AY)'!C50&lt;&gt;"",'G011A (13.AY)'!C50,0)</f>
        <v>0</v>
      </c>
      <c r="AB50" s="62">
        <f>IF('G011A (13.AY)'!L50&lt;&gt;"",'G011A (13.AY)'!L50,0)</f>
        <v>0</v>
      </c>
      <c r="AC50" s="55">
        <f>IF('G011A (14.AY)'!C50&lt;&gt;"",'G011A (14.AY)'!C50,0)</f>
        <v>0</v>
      </c>
      <c r="AD50" s="62">
        <f>IF('G011A (14.AY)'!L50&lt;&gt;"",'G011A (14.AY)'!L50,0)</f>
        <v>0</v>
      </c>
      <c r="AE50" s="55">
        <f>IF('G011A (15.AY)'!C50&lt;&gt;"",'G011A (15.AY)'!C50,0)</f>
        <v>0</v>
      </c>
      <c r="AF50" s="62">
        <f>IF('G011A (15.AY)'!L50&lt;&gt;"",'G011A (15.AY)'!L50,0)</f>
        <v>0</v>
      </c>
      <c r="AG50" s="55">
        <f t="shared" si="22"/>
        <v>0</v>
      </c>
      <c r="AH50" s="62">
        <f t="shared" si="23"/>
        <v>0</v>
      </c>
      <c r="AI50" s="62">
        <f t="shared" si="24"/>
        <v>0</v>
      </c>
      <c r="AJ50" s="63">
        <f t="shared" si="25"/>
        <v>0</v>
      </c>
      <c r="AL50" s="43">
        <f t="shared" si="17"/>
        <v>0</v>
      </c>
      <c r="AM50" s="43">
        <f t="shared" si="18"/>
        <v>0</v>
      </c>
      <c r="AN50" s="43">
        <f t="shared" si="19"/>
        <v>0</v>
      </c>
      <c r="AO50" s="43">
        <f t="shared" si="20"/>
        <v>0</v>
      </c>
      <c r="AP50" s="43">
        <f t="shared" si="21"/>
        <v>0</v>
      </c>
      <c r="AQ50" s="43">
        <f t="shared" si="26"/>
        <v>0</v>
      </c>
      <c r="AR50" s="43">
        <f t="shared" si="27"/>
        <v>0</v>
      </c>
      <c r="AS50" s="43">
        <f t="shared" si="28"/>
        <v>0</v>
      </c>
      <c r="AT50" s="43">
        <f t="shared" si="29"/>
        <v>0</v>
      </c>
      <c r="AU50" s="43">
        <f t="shared" si="30"/>
        <v>0</v>
      </c>
      <c r="AV50" s="43">
        <f t="shared" si="31"/>
        <v>0</v>
      </c>
      <c r="AW50" s="43">
        <f t="shared" si="32"/>
        <v>0</v>
      </c>
      <c r="AX50" s="43">
        <f t="shared" si="33"/>
        <v>0</v>
      </c>
    </row>
    <row r="51" spans="1:50" ht="23.1" customHeight="1" x14ac:dyDescent="0.25">
      <c r="A51" s="95">
        <v>32</v>
      </c>
      <c r="B51" s="46" t="str">
        <f>IF('Proje ve Personel Bilgileri'!C50&gt;0,'Proje ve Personel Bilgileri'!C50,"")</f>
        <v/>
      </c>
      <c r="C51" s="61">
        <f>IF('G011A (1.AY)'!C51&lt;&gt;"",'G011A (1.AY)'!C51,0)</f>
        <v>0</v>
      </c>
      <c r="D51" s="62">
        <f>IF('G011A (1.AY)'!L51&lt;&gt;"",'G011A (1.AY)'!L51,0)</f>
        <v>0</v>
      </c>
      <c r="E51" s="55">
        <f>IF('G011A (2.AY)'!C51&lt;&gt;"",'G011A (2.AY)'!C51,0)</f>
        <v>0</v>
      </c>
      <c r="F51" s="54">
        <f>IF('G011A (2.AY)'!L51&lt;&gt;"",'G011A (2.AY)'!L51,0)</f>
        <v>0</v>
      </c>
      <c r="G51" s="55">
        <f>IF('G011A (3.AY)'!C51&lt;&gt;"",'G011A (3.AY)'!C51,0)</f>
        <v>0</v>
      </c>
      <c r="H51" s="54">
        <f>IF('G011A (3.AY)'!L51&lt;&gt;"",'G011A (3.AY)'!L51,0)</f>
        <v>0</v>
      </c>
      <c r="I51" s="55">
        <f>IF('G011A (4.AY)'!C51&lt;&gt;"",'G011A (4.AY)'!C51,0)</f>
        <v>0</v>
      </c>
      <c r="J51" s="54">
        <f>IF('G011A (4.AY)'!L51&lt;&gt;"",'G011A (4.AY)'!L51,0)</f>
        <v>0</v>
      </c>
      <c r="K51" s="55">
        <f>IF('G011A (5.AY)'!C51&lt;&gt;"",'G011A (5.AY)'!C51,0)</f>
        <v>0</v>
      </c>
      <c r="L51" s="54">
        <f>IF('G011A (5.AY)'!L51&lt;&gt;"",'G011A (5.AY)'!L51,0)</f>
        <v>0</v>
      </c>
      <c r="M51" s="55">
        <f>IF('G011A (6.AY)'!C51&lt;&gt;"",'G011A (6.AY)'!C51,0)</f>
        <v>0</v>
      </c>
      <c r="N51" s="54">
        <f>IF('G011A (6.AY)'!L51&lt;&gt;"",'G011A (6.AY)'!L51,0)</f>
        <v>0</v>
      </c>
      <c r="O51" s="55">
        <f>IF('G011A (7.AY)'!C51&lt;&gt;"",'G011A (7.AY)'!C51,0)</f>
        <v>0</v>
      </c>
      <c r="P51" s="62">
        <f>IF('G011A (7.AY)'!L51&lt;&gt;"",'G011A (7.AY)'!L51,0)</f>
        <v>0</v>
      </c>
      <c r="Q51" s="55">
        <f>IF('G011A (8.AY)'!C51&lt;&gt;"",'G011A (8.AY)'!C51,0)</f>
        <v>0</v>
      </c>
      <c r="R51" s="62">
        <f>IF('G011A (8.AY)'!L51&lt;&gt;"",'G011A (8.AY)'!L51,0)</f>
        <v>0</v>
      </c>
      <c r="S51" s="55">
        <f>IF('G011A (9.AY)'!C51&lt;&gt;"",'G011A (9.AY)'!C51,0)</f>
        <v>0</v>
      </c>
      <c r="T51" s="62">
        <f>IF('G011A (9.AY)'!L51&lt;&gt;"",'G011A (9.AY)'!L51,0)</f>
        <v>0</v>
      </c>
      <c r="U51" s="55">
        <f>IF('G011A (10.AY)'!C51&lt;&gt;"",'G011A (10.AY)'!C51,0)</f>
        <v>0</v>
      </c>
      <c r="V51" s="62">
        <f>IF('G011A (10.AY)'!L51&lt;&gt;"",'G011A (10.AY)'!L51,0)</f>
        <v>0</v>
      </c>
      <c r="W51" s="55">
        <f>IF('G011A (11.AY)'!C51&lt;&gt;"",'G011A (11.AY)'!C51,0)</f>
        <v>0</v>
      </c>
      <c r="X51" s="62">
        <f>IF('G011A (11.AY)'!L51&lt;&gt;"",'G011A (11.AY)'!L51,0)</f>
        <v>0</v>
      </c>
      <c r="Y51" s="55">
        <f>IF('G011A (12.AY)'!C51&lt;&gt;"",'G011A (12.AY)'!C51,0)</f>
        <v>0</v>
      </c>
      <c r="Z51" s="62">
        <f>IF('G011A (12.AY)'!L51&lt;&gt;"",'G011A (12.AY)'!L51,0)</f>
        <v>0</v>
      </c>
      <c r="AA51" s="55">
        <f>IF('G011A (13.AY)'!C51&lt;&gt;"",'G011A (13.AY)'!C51,0)</f>
        <v>0</v>
      </c>
      <c r="AB51" s="62">
        <f>IF('G011A (13.AY)'!L51&lt;&gt;"",'G011A (13.AY)'!L51,0)</f>
        <v>0</v>
      </c>
      <c r="AC51" s="55">
        <f>IF('G011A (14.AY)'!C51&lt;&gt;"",'G011A (14.AY)'!C51,0)</f>
        <v>0</v>
      </c>
      <c r="AD51" s="62">
        <f>IF('G011A (14.AY)'!L51&lt;&gt;"",'G011A (14.AY)'!L51,0)</f>
        <v>0</v>
      </c>
      <c r="AE51" s="55">
        <f>IF('G011A (15.AY)'!C51&lt;&gt;"",'G011A (15.AY)'!C51,0)</f>
        <v>0</v>
      </c>
      <c r="AF51" s="62">
        <f>IF('G011A (15.AY)'!L51&lt;&gt;"",'G011A (15.AY)'!L51,0)</f>
        <v>0</v>
      </c>
      <c r="AG51" s="55">
        <f t="shared" si="22"/>
        <v>0</v>
      </c>
      <c r="AH51" s="62">
        <f t="shared" si="23"/>
        <v>0</v>
      </c>
      <c r="AI51" s="62">
        <f t="shared" si="24"/>
        <v>0</v>
      </c>
      <c r="AJ51" s="63">
        <f t="shared" si="25"/>
        <v>0</v>
      </c>
      <c r="AL51" s="43">
        <f t="shared" si="17"/>
        <v>0</v>
      </c>
      <c r="AM51" s="43">
        <f t="shared" si="18"/>
        <v>0</v>
      </c>
      <c r="AN51" s="43">
        <f t="shared" si="19"/>
        <v>0</v>
      </c>
      <c r="AO51" s="43">
        <f t="shared" si="20"/>
        <v>0</v>
      </c>
      <c r="AP51" s="43">
        <f t="shared" si="21"/>
        <v>0</v>
      </c>
      <c r="AQ51" s="43">
        <f t="shared" si="26"/>
        <v>0</v>
      </c>
      <c r="AR51" s="43">
        <f t="shared" si="27"/>
        <v>0</v>
      </c>
      <c r="AS51" s="43">
        <f t="shared" si="28"/>
        <v>0</v>
      </c>
      <c r="AT51" s="43">
        <f t="shared" si="29"/>
        <v>0</v>
      </c>
      <c r="AU51" s="43">
        <f t="shared" si="30"/>
        <v>0</v>
      </c>
      <c r="AV51" s="43">
        <f t="shared" si="31"/>
        <v>0</v>
      </c>
      <c r="AW51" s="43">
        <f t="shared" si="32"/>
        <v>0</v>
      </c>
      <c r="AX51" s="43">
        <f t="shared" si="33"/>
        <v>0</v>
      </c>
    </row>
    <row r="52" spans="1:50" ht="23.1" customHeight="1" x14ac:dyDescent="0.25">
      <c r="A52" s="95">
        <v>33</v>
      </c>
      <c r="B52" s="46" t="str">
        <f>IF('Proje ve Personel Bilgileri'!C51&gt;0,'Proje ve Personel Bilgileri'!C51,"")</f>
        <v/>
      </c>
      <c r="C52" s="61">
        <f>IF('G011A (1.AY)'!C52&lt;&gt;"",'G011A (1.AY)'!C52,0)</f>
        <v>0</v>
      </c>
      <c r="D52" s="62">
        <f>IF('G011A (1.AY)'!L52&lt;&gt;"",'G011A (1.AY)'!L52,0)</f>
        <v>0</v>
      </c>
      <c r="E52" s="55">
        <f>IF('G011A (2.AY)'!C52&lt;&gt;"",'G011A (2.AY)'!C52,0)</f>
        <v>0</v>
      </c>
      <c r="F52" s="54">
        <f>IF('G011A (2.AY)'!L52&lt;&gt;"",'G011A (2.AY)'!L52,0)</f>
        <v>0</v>
      </c>
      <c r="G52" s="55">
        <f>IF('G011A (3.AY)'!C52&lt;&gt;"",'G011A (3.AY)'!C52,0)</f>
        <v>0</v>
      </c>
      <c r="H52" s="54">
        <f>IF('G011A (3.AY)'!L52&lt;&gt;"",'G011A (3.AY)'!L52,0)</f>
        <v>0</v>
      </c>
      <c r="I52" s="55">
        <f>IF('G011A (4.AY)'!C52&lt;&gt;"",'G011A (4.AY)'!C52,0)</f>
        <v>0</v>
      </c>
      <c r="J52" s="54">
        <f>IF('G011A (4.AY)'!L52&lt;&gt;"",'G011A (4.AY)'!L52,0)</f>
        <v>0</v>
      </c>
      <c r="K52" s="55">
        <f>IF('G011A (5.AY)'!C52&lt;&gt;"",'G011A (5.AY)'!C52,0)</f>
        <v>0</v>
      </c>
      <c r="L52" s="54">
        <f>IF('G011A (5.AY)'!L52&lt;&gt;"",'G011A (5.AY)'!L52,0)</f>
        <v>0</v>
      </c>
      <c r="M52" s="55">
        <f>IF('G011A (6.AY)'!C52&lt;&gt;"",'G011A (6.AY)'!C52,0)</f>
        <v>0</v>
      </c>
      <c r="N52" s="54">
        <f>IF('G011A (6.AY)'!L52&lt;&gt;"",'G011A (6.AY)'!L52,0)</f>
        <v>0</v>
      </c>
      <c r="O52" s="55">
        <f>IF('G011A (7.AY)'!C52&lt;&gt;"",'G011A (7.AY)'!C52,0)</f>
        <v>0</v>
      </c>
      <c r="P52" s="62">
        <f>IF('G011A (7.AY)'!L52&lt;&gt;"",'G011A (7.AY)'!L52,0)</f>
        <v>0</v>
      </c>
      <c r="Q52" s="55">
        <f>IF('G011A (8.AY)'!C52&lt;&gt;"",'G011A (8.AY)'!C52,0)</f>
        <v>0</v>
      </c>
      <c r="R52" s="62">
        <f>IF('G011A (8.AY)'!L52&lt;&gt;"",'G011A (8.AY)'!L52,0)</f>
        <v>0</v>
      </c>
      <c r="S52" s="55">
        <f>IF('G011A (9.AY)'!C52&lt;&gt;"",'G011A (9.AY)'!C52,0)</f>
        <v>0</v>
      </c>
      <c r="T52" s="62">
        <f>IF('G011A (9.AY)'!L52&lt;&gt;"",'G011A (9.AY)'!L52,0)</f>
        <v>0</v>
      </c>
      <c r="U52" s="55">
        <f>IF('G011A (10.AY)'!C52&lt;&gt;"",'G011A (10.AY)'!C52,0)</f>
        <v>0</v>
      </c>
      <c r="V52" s="62">
        <f>IF('G011A (10.AY)'!L52&lt;&gt;"",'G011A (10.AY)'!L52,0)</f>
        <v>0</v>
      </c>
      <c r="W52" s="55">
        <f>IF('G011A (11.AY)'!C52&lt;&gt;"",'G011A (11.AY)'!C52,0)</f>
        <v>0</v>
      </c>
      <c r="X52" s="62">
        <f>IF('G011A (11.AY)'!L52&lt;&gt;"",'G011A (11.AY)'!L52,0)</f>
        <v>0</v>
      </c>
      <c r="Y52" s="55">
        <f>IF('G011A (12.AY)'!C52&lt;&gt;"",'G011A (12.AY)'!C52,0)</f>
        <v>0</v>
      </c>
      <c r="Z52" s="62">
        <f>IF('G011A (12.AY)'!L52&lt;&gt;"",'G011A (12.AY)'!L52,0)</f>
        <v>0</v>
      </c>
      <c r="AA52" s="55">
        <f>IF('G011A (13.AY)'!C52&lt;&gt;"",'G011A (13.AY)'!C52,0)</f>
        <v>0</v>
      </c>
      <c r="AB52" s="62">
        <f>IF('G011A (13.AY)'!L52&lt;&gt;"",'G011A (13.AY)'!L52,0)</f>
        <v>0</v>
      </c>
      <c r="AC52" s="55">
        <f>IF('G011A (14.AY)'!C52&lt;&gt;"",'G011A (14.AY)'!C52,0)</f>
        <v>0</v>
      </c>
      <c r="AD52" s="62">
        <f>IF('G011A (14.AY)'!L52&lt;&gt;"",'G011A (14.AY)'!L52,0)</f>
        <v>0</v>
      </c>
      <c r="AE52" s="55">
        <f>IF('G011A (15.AY)'!C52&lt;&gt;"",'G011A (15.AY)'!C52,0)</f>
        <v>0</v>
      </c>
      <c r="AF52" s="62">
        <f>IF('G011A (15.AY)'!L52&lt;&gt;"",'G011A (15.AY)'!L52,0)</f>
        <v>0</v>
      </c>
      <c r="AG52" s="55">
        <f t="shared" si="22"/>
        <v>0</v>
      </c>
      <c r="AH52" s="62">
        <f t="shared" si="23"/>
        <v>0</v>
      </c>
      <c r="AI52" s="62">
        <f t="shared" si="24"/>
        <v>0</v>
      </c>
      <c r="AJ52" s="63">
        <f t="shared" si="25"/>
        <v>0</v>
      </c>
      <c r="AL52" s="43">
        <f t="shared" si="17"/>
        <v>0</v>
      </c>
      <c r="AM52" s="43">
        <f t="shared" si="18"/>
        <v>0</v>
      </c>
      <c r="AN52" s="43">
        <f t="shared" si="19"/>
        <v>0</v>
      </c>
      <c r="AO52" s="43">
        <f t="shared" si="20"/>
        <v>0</v>
      </c>
      <c r="AP52" s="43">
        <f t="shared" si="21"/>
        <v>0</v>
      </c>
      <c r="AQ52" s="43">
        <f t="shared" si="26"/>
        <v>0</v>
      </c>
      <c r="AR52" s="43">
        <f t="shared" si="27"/>
        <v>0</v>
      </c>
      <c r="AS52" s="43">
        <f t="shared" si="28"/>
        <v>0</v>
      </c>
      <c r="AT52" s="43">
        <f t="shared" si="29"/>
        <v>0</v>
      </c>
      <c r="AU52" s="43">
        <f t="shared" si="30"/>
        <v>0</v>
      </c>
      <c r="AV52" s="43">
        <f t="shared" si="31"/>
        <v>0</v>
      </c>
      <c r="AW52" s="43">
        <f t="shared" si="32"/>
        <v>0</v>
      </c>
      <c r="AX52" s="43">
        <f t="shared" si="33"/>
        <v>0</v>
      </c>
    </row>
    <row r="53" spans="1:50" ht="23.1" customHeight="1" x14ac:dyDescent="0.25">
      <c r="A53" s="95">
        <v>34</v>
      </c>
      <c r="B53" s="46" t="str">
        <f>IF('Proje ve Personel Bilgileri'!C52&gt;0,'Proje ve Personel Bilgileri'!C52,"")</f>
        <v/>
      </c>
      <c r="C53" s="61">
        <f>IF('G011A (1.AY)'!C53&lt;&gt;"",'G011A (1.AY)'!C53,0)</f>
        <v>0</v>
      </c>
      <c r="D53" s="62">
        <f>IF('G011A (1.AY)'!L53&lt;&gt;"",'G011A (1.AY)'!L53,0)</f>
        <v>0</v>
      </c>
      <c r="E53" s="55">
        <f>IF('G011A (2.AY)'!C53&lt;&gt;"",'G011A (2.AY)'!C53,0)</f>
        <v>0</v>
      </c>
      <c r="F53" s="54">
        <f>IF('G011A (2.AY)'!L53&lt;&gt;"",'G011A (2.AY)'!L53,0)</f>
        <v>0</v>
      </c>
      <c r="G53" s="55">
        <f>IF('G011A (3.AY)'!C53&lt;&gt;"",'G011A (3.AY)'!C53,0)</f>
        <v>0</v>
      </c>
      <c r="H53" s="54">
        <f>IF('G011A (3.AY)'!L53&lt;&gt;"",'G011A (3.AY)'!L53,0)</f>
        <v>0</v>
      </c>
      <c r="I53" s="55">
        <f>IF('G011A (4.AY)'!C53&lt;&gt;"",'G011A (4.AY)'!C53,0)</f>
        <v>0</v>
      </c>
      <c r="J53" s="54">
        <f>IF('G011A (4.AY)'!L53&lt;&gt;"",'G011A (4.AY)'!L53,0)</f>
        <v>0</v>
      </c>
      <c r="K53" s="55">
        <f>IF('G011A (5.AY)'!C53&lt;&gt;"",'G011A (5.AY)'!C53,0)</f>
        <v>0</v>
      </c>
      <c r="L53" s="54">
        <f>IF('G011A (5.AY)'!L53&lt;&gt;"",'G011A (5.AY)'!L53,0)</f>
        <v>0</v>
      </c>
      <c r="M53" s="55">
        <f>IF('G011A (6.AY)'!C53&lt;&gt;"",'G011A (6.AY)'!C53,0)</f>
        <v>0</v>
      </c>
      <c r="N53" s="54">
        <f>IF('G011A (6.AY)'!L53&lt;&gt;"",'G011A (6.AY)'!L53,0)</f>
        <v>0</v>
      </c>
      <c r="O53" s="55">
        <f>IF('G011A (7.AY)'!C53&lt;&gt;"",'G011A (7.AY)'!C53,0)</f>
        <v>0</v>
      </c>
      <c r="P53" s="62">
        <f>IF('G011A (7.AY)'!L53&lt;&gt;"",'G011A (7.AY)'!L53,0)</f>
        <v>0</v>
      </c>
      <c r="Q53" s="55">
        <f>IF('G011A (8.AY)'!C53&lt;&gt;"",'G011A (8.AY)'!C53,0)</f>
        <v>0</v>
      </c>
      <c r="R53" s="62">
        <f>IF('G011A (8.AY)'!L53&lt;&gt;"",'G011A (8.AY)'!L53,0)</f>
        <v>0</v>
      </c>
      <c r="S53" s="55">
        <f>IF('G011A (9.AY)'!C53&lt;&gt;"",'G011A (9.AY)'!C53,0)</f>
        <v>0</v>
      </c>
      <c r="T53" s="62">
        <f>IF('G011A (9.AY)'!L53&lt;&gt;"",'G011A (9.AY)'!L53,0)</f>
        <v>0</v>
      </c>
      <c r="U53" s="55">
        <f>IF('G011A (10.AY)'!C53&lt;&gt;"",'G011A (10.AY)'!C53,0)</f>
        <v>0</v>
      </c>
      <c r="V53" s="62">
        <f>IF('G011A (10.AY)'!L53&lt;&gt;"",'G011A (10.AY)'!L53,0)</f>
        <v>0</v>
      </c>
      <c r="W53" s="55">
        <f>IF('G011A (11.AY)'!C53&lt;&gt;"",'G011A (11.AY)'!C53,0)</f>
        <v>0</v>
      </c>
      <c r="X53" s="62">
        <f>IF('G011A (11.AY)'!L53&lt;&gt;"",'G011A (11.AY)'!L53,0)</f>
        <v>0</v>
      </c>
      <c r="Y53" s="55">
        <f>IF('G011A (12.AY)'!C53&lt;&gt;"",'G011A (12.AY)'!C53,0)</f>
        <v>0</v>
      </c>
      <c r="Z53" s="62">
        <f>IF('G011A (12.AY)'!L53&lt;&gt;"",'G011A (12.AY)'!L53,0)</f>
        <v>0</v>
      </c>
      <c r="AA53" s="55">
        <f>IF('G011A (13.AY)'!C53&lt;&gt;"",'G011A (13.AY)'!C53,0)</f>
        <v>0</v>
      </c>
      <c r="AB53" s="62">
        <f>IF('G011A (13.AY)'!L53&lt;&gt;"",'G011A (13.AY)'!L53,0)</f>
        <v>0</v>
      </c>
      <c r="AC53" s="55">
        <f>IF('G011A (14.AY)'!C53&lt;&gt;"",'G011A (14.AY)'!C53,0)</f>
        <v>0</v>
      </c>
      <c r="AD53" s="62">
        <f>IF('G011A (14.AY)'!L53&lt;&gt;"",'G011A (14.AY)'!L53,0)</f>
        <v>0</v>
      </c>
      <c r="AE53" s="55">
        <f>IF('G011A (15.AY)'!C53&lt;&gt;"",'G011A (15.AY)'!C53,0)</f>
        <v>0</v>
      </c>
      <c r="AF53" s="62">
        <f>IF('G011A (15.AY)'!L53&lt;&gt;"",'G011A (15.AY)'!L53,0)</f>
        <v>0</v>
      </c>
      <c r="AG53" s="55">
        <f t="shared" si="22"/>
        <v>0</v>
      </c>
      <c r="AH53" s="62">
        <f t="shared" si="23"/>
        <v>0</v>
      </c>
      <c r="AI53" s="62">
        <f t="shared" si="24"/>
        <v>0</v>
      </c>
      <c r="AJ53" s="63">
        <f t="shared" si="25"/>
        <v>0</v>
      </c>
      <c r="AL53" s="43">
        <f t="shared" si="17"/>
        <v>0</v>
      </c>
      <c r="AM53" s="43">
        <f t="shared" si="18"/>
        <v>0</v>
      </c>
      <c r="AN53" s="43">
        <f t="shared" si="19"/>
        <v>0</v>
      </c>
      <c r="AO53" s="43">
        <f t="shared" si="20"/>
        <v>0</v>
      </c>
      <c r="AP53" s="43">
        <f t="shared" si="21"/>
        <v>0</v>
      </c>
      <c r="AQ53" s="43">
        <f t="shared" si="26"/>
        <v>0</v>
      </c>
      <c r="AR53" s="43">
        <f t="shared" si="27"/>
        <v>0</v>
      </c>
      <c r="AS53" s="43">
        <f t="shared" si="28"/>
        <v>0</v>
      </c>
      <c r="AT53" s="43">
        <f t="shared" si="29"/>
        <v>0</v>
      </c>
      <c r="AU53" s="43">
        <f t="shared" si="30"/>
        <v>0</v>
      </c>
      <c r="AV53" s="43">
        <f t="shared" si="31"/>
        <v>0</v>
      </c>
      <c r="AW53" s="43">
        <f t="shared" si="32"/>
        <v>0</v>
      </c>
      <c r="AX53" s="43">
        <f t="shared" si="33"/>
        <v>0</v>
      </c>
    </row>
    <row r="54" spans="1:50" ht="23.1" customHeight="1" x14ac:dyDescent="0.25">
      <c r="A54" s="95">
        <v>35</v>
      </c>
      <c r="B54" s="46" t="str">
        <f>IF('Proje ve Personel Bilgileri'!C53&gt;0,'Proje ve Personel Bilgileri'!C53,"")</f>
        <v/>
      </c>
      <c r="C54" s="61">
        <f>IF('G011A (1.AY)'!C54&lt;&gt;"",'G011A (1.AY)'!C54,0)</f>
        <v>0</v>
      </c>
      <c r="D54" s="62">
        <f>IF('G011A (1.AY)'!L54&lt;&gt;"",'G011A (1.AY)'!L54,0)</f>
        <v>0</v>
      </c>
      <c r="E54" s="55">
        <f>IF('G011A (2.AY)'!C54&lt;&gt;"",'G011A (2.AY)'!C54,0)</f>
        <v>0</v>
      </c>
      <c r="F54" s="54">
        <f>IF('G011A (2.AY)'!L54&lt;&gt;"",'G011A (2.AY)'!L54,0)</f>
        <v>0</v>
      </c>
      <c r="G54" s="55">
        <f>IF('G011A (3.AY)'!C54&lt;&gt;"",'G011A (3.AY)'!C54,0)</f>
        <v>0</v>
      </c>
      <c r="H54" s="54">
        <f>IF('G011A (3.AY)'!L54&lt;&gt;"",'G011A (3.AY)'!L54,0)</f>
        <v>0</v>
      </c>
      <c r="I54" s="55">
        <f>IF('G011A (4.AY)'!C54&lt;&gt;"",'G011A (4.AY)'!C54,0)</f>
        <v>0</v>
      </c>
      <c r="J54" s="54">
        <f>IF('G011A (4.AY)'!L54&lt;&gt;"",'G011A (4.AY)'!L54,0)</f>
        <v>0</v>
      </c>
      <c r="K54" s="55">
        <f>IF('G011A (5.AY)'!C54&lt;&gt;"",'G011A (5.AY)'!C54,0)</f>
        <v>0</v>
      </c>
      <c r="L54" s="54">
        <f>IF('G011A (5.AY)'!L54&lt;&gt;"",'G011A (5.AY)'!L54,0)</f>
        <v>0</v>
      </c>
      <c r="M54" s="55">
        <f>IF('G011A (6.AY)'!C54&lt;&gt;"",'G011A (6.AY)'!C54,0)</f>
        <v>0</v>
      </c>
      <c r="N54" s="54">
        <f>IF('G011A (6.AY)'!L54&lt;&gt;"",'G011A (6.AY)'!L54,0)</f>
        <v>0</v>
      </c>
      <c r="O54" s="55">
        <f>IF('G011A (7.AY)'!C54&lt;&gt;"",'G011A (7.AY)'!C54,0)</f>
        <v>0</v>
      </c>
      <c r="P54" s="62">
        <f>IF('G011A (7.AY)'!L54&lt;&gt;"",'G011A (7.AY)'!L54,0)</f>
        <v>0</v>
      </c>
      <c r="Q54" s="55">
        <f>IF('G011A (8.AY)'!C54&lt;&gt;"",'G011A (8.AY)'!C54,0)</f>
        <v>0</v>
      </c>
      <c r="R54" s="62">
        <f>IF('G011A (8.AY)'!L54&lt;&gt;"",'G011A (8.AY)'!L54,0)</f>
        <v>0</v>
      </c>
      <c r="S54" s="55">
        <f>IF('G011A (9.AY)'!C54&lt;&gt;"",'G011A (9.AY)'!C54,0)</f>
        <v>0</v>
      </c>
      <c r="T54" s="62">
        <f>IF('G011A (9.AY)'!L54&lt;&gt;"",'G011A (9.AY)'!L54,0)</f>
        <v>0</v>
      </c>
      <c r="U54" s="55">
        <f>IF('G011A (10.AY)'!C54&lt;&gt;"",'G011A (10.AY)'!C54,0)</f>
        <v>0</v>
      </c>
      <c r="V54" s="62">
        <f>IF('G011A (10.AY)'!L54&lt;&gt;"",'G011A (10.AY)'!L54,0)</f>
        <v>0</v>
      </c>
      <c r="W54" s="55">
        <f>IF('G011A (11.AY)'!C54&lt;&gt;"",'G011A (11.AY)'!C54,0)</f>
        <v>0</v>
      </c>
      <c r="X54" s="62">
        <f>IF('G011A (11.AY)'!L54&lt;&gt;"",'G011A (11.AY)'!L54,0)</f>
        <v>0</v>
      </c>
      <c r="Y54" s="55">
        <f>IF('G011A (12.AY)'!C54&lt;&gt;"",'G011A (12.AY)'!C54,0)</f>
        <v>0</v>
      </c>
      <c r="Z54" s="62">
        <f>IF('G011A (12.AY)'!L54&lt;&gt;"",'G011A (12.AY)'!L54,0)</f>
        <v>0</v>
      </c>
      <c r="AA54" s="55">
        <f>IF('G011A (13.AY)'!C54&lt;&gt;"",'G011A (13.AY)'!C54,0)</f>
        <v>0</v>
      </c>
      <c r="AB54" s="62">
        <f>IF('G011A (13.AY)'!L54&lt;&gt;"",'G011A (13.AY)'!L54,0)</f>
        <v>0</v>
      </c>
      <c r="AC54" s="55">
        <f>IF('G011A (14.AY)'!C54&lt;&gt;"",'G011A (14.AY)'!C54,0)</f>
        <v>0</v>
      </c>
      <c r="AD54" s="62">
        <f>IF('G011A (14.AY)'!L54&lt;&gt;"",'G011A (14.AY)'!L54,0)</f>
        <v>0</v>
      </c>
      <c r="AE54" s="55">
        <f>IF('G011A (15.AY)'!C54&lt;&gt;"",'G011A (15.AY)'!C54,0)</f>
        <v>0</v>
      </c>
      <c r="AF54" s="62">
        <f>IF('G011A (15.AY)'!L54&lt;&gt;"",'G011A (15.AY)'!L54,0)</f>
        <v>0</v>
      </c>
      <c r="AG54" s="55">
        <f t="shared" si="22"/>
        <v>0</v>
      </c>
      <c r="AH54" s="62">
        <f t="shared" si="23"/>
        <v>0</v>
      </c>
      <c r="AI54" s="62">
        <f t="shared" si="24"/>
        <v>0</v>
      </c>
      <c r="AJ54" s="63">
        <f t="shared" si="25"/>
        <v>0</v>
      </c>
      <c r="AL54" s="43">
        <f t="shared" si="17"/>
        <v>0</v>
      </c>
      <c r="AM54" s="43">
        <f t="shared" si="18"/>
        <v>0</v>
      </c>
      <c r="AN54" s="43">
        <f t="shared" si="19"/>
        <v>0</v>
      </c>
      <c r="AO54" s="43">
        <f t="shared" si="20"/>
        <v>0</v>
      </c>
      <c r="AP54" s="43">
        <f t="shared" si="21"/>
        <v>0</v>
      </c>
      <c r="AQ54" s="43">
        <f t="shared" si="26"/>
        <v>0</v>
      </c>
      <c r="AR54" s="43">
        <f t="shared" si="27"/>
        <v>0</v>
      </c>
      <c r="AS54" s="43">
        <f t="shared" si="28"/>
        <v>0</v>
      </c>
      <c r="AT54" s="43">
        <f t="shared" si="29"/>
        <v>0</v>
      </c>
      <c r="AU54" s="43">
        <f t="shared" si="30"/>
        <v>0</v>
      </c>
      <c r="AV54" s="43">
        <f t="shared" si="31"/>
        <v>0</v>
      </c>
      <c r="AW54" s="43">
        <f t="shared" si="32"/>
        <v>0</v>
      </c>
      <c r="AX54" s="43">
        <f t="shared" si="33"/>
        <v>0</v>
      </c>
    </row>
    <row r="55" spans="1:50" ht="23.1" customHeight="1" x14ac:dyDescent="0.25">
      <c r="A55" s="95">
        <v>36</v>
      </c>
      <c r="B55" s="46" t="str">
        <f>IF('Proje ve Personel Bilgileri'!C54&gt;0,'Proje ve Personel Bilgileri'!C54,"")</f>
        <v/>
      </c>
      <c r="C55" s="61">
        <f>IF('G011A (1.AY)'!C55&lt;&gt;"",'G011A (1.AY)'!C55,0)</f>
        <v>0</v>
      </c>
      <c r="D55" s="62">
        <f>IF('G011A (1.AY)'!L55&lt;&gt;"",'G011A (1.AY)'!L55,0)</f>
        <v>0</v>
      </c>
      <c r="E55" s="55">
        <f>IF('G011A (2.AY)'!C55&lt;&gt;"",'G011A (2.AY)'!C55,0)</f>
        <v>0</v>
      </c>
      <c r="F55" s="54">
        <f>IF('G011A (2.AY)'!L55&lt;&gt;"",'G011A (2.AY)'!L55,0)</f>
        <v>0</v>
      </c>
      <c r="G55" s="55">
        <f>IF('G011A (3.AY)'!C55&lt;&gt;"",'G011A (3.AY)'!C55,0)</f>
        <v>0</v>
      </c>
      <c r="H55" s="54">
        <f>IF('G011A (3.AY)'!L55&lt;&gt;"",'G011A (3.AY)'!L55,0)</f>
        <v>0</v>
      </c>
      <c r="I55" s="55">
        <f>IF('G011A (4.AY)'!C55&lt;&gt;"",'G011A (4.AY)'!C55,0)</f>
        <v>0</v>
      </c>
      <c r="J55" s="54">
        <f>IF('G011A (4.AY)'!L55&lt;&gt;"",'G011A (4.AY)'!L55,0)</f>
        <v>0</v>
      </c>
      <c r="K55" s="55">
        <f>IF('G011A (5.AY)'!C55&lt;&gt;"",'G011A (5.AY)'!C55,0)</f>
        <v>0</v>
      </c>
      <c r="L55" s="54">
        <f>IF('G011A (5.AY)'!L55&lt;&gt;"",'G011A (5.AY)'!L55,0)</f>
        <v>0</v>
      </c>
      <c r="M55" s="55">
        <f>IF('G011A (6.AY)'!C55&lt;&gt;"",'G011A (6.AY)'!C55,0)</f>
        <v>0</v>
      </c>
      <c r="N55" s="54">
        <f>IF('G011A (6.AY)'!L55&lt;&gt;"",'G011A (6.AY)'!L55,0)</f>
        <v>0</v>
      </c>
      <c r="O55" s="55">
        <f>IF('G011A (7.AY)'!C55&lt;&gt;"",'G011A (7.AY)'!C55,0)</f>
        <v>0</v>
      </c>
      <c r="P55" s="62">
        <f>IF('G011A (7.AY)'!L55&lt;&gt;"",'G011A (7.AY)'!L55,0)</f>
        <v>0</v>
      </c>
      <c r="Q55" s="55">
        <f>IF('G011A (8.AY)'!C55&lt;&gt;"",'G011A (8.AY)'!C55,0)</f>
        <v>0</v>
      </c>
      <c r="R55" s="62">
        <f>IF('G011A (8.AY)'!L55&lt;&gt;"",'G011A (8.AY)'!L55,0)</f>
        <v>0</v>
      </c>
      <c r="S55" s="55">
        <f>IF('G011A (9.AY)'!C55&lt;&gt;"",'G011A (9.AY)'!C55,0)</f>
        <v>0</v>
      </c>
      <c r="T55" s="62">
        <f>IF('G011A (9.AY)'!L55&lt;&gt;"",'G011A (9.AY)'!L55,0)</f>
        <v>0</v>
      </c>
      <c r="U55" s="55">
        <f>IF('G011A (10.AY)'!C55&lt;&gt;"",'G011A (10.AY)'!C55,0)</f>
        <v>0</v>
      </c>
      <c r="V55" s="62">
        <f>IF('G011A (10.AY)'!L55&lt;&gt;"",'G011A (10.AY)'!L55,0)</f>
        <v>0</v>
      </c>
      <c r="W55" s="55">
        <f>IF('G011A (11.AY)'!C55&lt;&gt;"",'G011A (11.AY)'!C55,0)</f>
        <v>0</v>
      </c>
      <c r="X55" s="62">
        <f>IF('G011A (11.AY)'!L55&lt;&gt;"",'G011A (11.AY)'!L55,0)</f>
        <v>0</v>
      </c>
      <c r="Y55" s="55">
        <f>IF('G011A (12.AY)'!C55&lt;&gt;"",'G011A (12.AY)'!C55,0)</f>
        <v>0</v>
      </c>
      <c r="Z55" s="62">
        <f>IF('G011A (12.AY)'!L55&lt;&gt;"",'G011A (12.AY)'!L55,0)</f>
        <v>0</v>
      </c>
      <c r="AA55" s="55">
        <f>IF('G011A (13.AY)'!C55&lt;&gt;"",'G011A (13.AY)'!C55,0)</f>
        <v>0</v>
      </c>
      <c r="AB55" s="62">
        <f>IF('G011A (13.AY)'!L55&lt;&gt;"",'G011A (13.AY)'!L55,0)</f>
        <v>0</v>
      </c>
      <c r="AC55" s="55">
        <f>IF('G011A (14.AY)'!C55&lt;&gt;"",'G011A (14.AY)'!C55,0)</f>
        <v>0</v>
      </c>
      <c r="AD55" s="62">
        <f>IF('G011A (14.AY)'!L55&lt;&gt;"",'G011A (14.AY)'!L55,0)</f>
        <v>0</v>
      </c>
      <c r="AE55" s="55">
        <f>IF('G011A (15.AY)'!C55&lt;&gt;"",'G011A (15.AY)'!C55,0)</f>
        <v>0</v>
      </c>
      <c r="AF55" s="62">
        <f>IF('G011A (15.AY)'!L55&lt;&gt;"",'G011A (15.AY)'!L55,0)</f>
        <v>0</v>
      </c>
      <c r="AG55" s="55">
        <f t="shared" si="22"/>
        <v>0</v>
      </c>
      <c r="AH55" s="62">
        <f t="shared" si="23"/>
        <v>0</v>
      </c>
      <c r="AI55" s="62">
        <f t="shared" si="24"/>
        <v>0</v>
      </c>
      <c r="AJ55" s="63">
        <f t="shared" si="25"/>
        <v>0</v>
      </c>
      <c r="AL55" s="43">
        <f t="shared" si="17"/>
        <v>0</v>
      </c>
      <c r="AM55" s="43">
        <f t="shared" si="18"/>
        <v>0</v>
      </c>
      <c r="AN55" s="43">
        <f t="shared" si="19"/>
        <v>0</v>
      </c>
      <c r="AO55" s="43">
        <f t="shared" si="20"/>
        <v>0</v>
      </c>
      <c r="AP55" s="43">
        <f t="shared" si="21"/>
        <v>0</v>
      </c>
      <c r="AQ55" s="43">
        <f t="shared" si="26"/>
        <v>0</v>
      </c>
      <c r="AR55" s="43">
        <f t="shared" si="27"/>
        <v>0</v>
      </c>
      <c r="AS55" s="43">
        <f t="shared" si="28"/>
        <v>0</v>
      </c>
      <c r="AT55" s="43">
        <f t="shared" si="29"/>
        <v>0</v>
      </c>
      <c r="AU55" s="43">
        <f t="shared" si="30"/>
        <v>0</v>
      </c>
      <c r="AV55" s="43">
        <f t="shared" si="31"/>
        <v>0</v>
      </c>
      <c r="AW55" s="43">
        <f t="shared" si="32"/>
        <v>0</v>
      </c>
      <c r="AX55" s="43">
        <f t="shared" si="33"/>
        <v>0</v>
      </c>
    </row>
    <row r="56" spans="1:50" ht="23.1" customHeight="1" x14ac:dyDescent="0.25">
      <c r="A56" s="95">
        <v>37</v>
      </c>
      <c r="B56" s="46" t="str">
        <f>IF('Proje ve Personel Bilgileri'!C55&gt;0,'Proje ve Personel Bilgileri'!C55,"")</f>
        <v/>
      </c>
      <c r="C56" s="61">
        <f>IF('G011A (1.AY)'!C56&lt;&gt;"",'G011A (1.AY)'!C56,0)</f>
        <v>0</v>
      </c>
      <c r="D56" s="62">
        <f>IF('G011A (1.AY)'!L56&lt;&gt;"",'G011A (1.AY)'!L56,0)</f>
        <v>0</v>
      </c>
      <c r="E56" s="55">
        <f>IF('G011A (2.AY)'!C56&lt;&gt;"",'G011A (2.AY)'!C56,0)</f>
        <v>0</v>
      </c>
      <c r="F56" s="54">
        <f>IF('G011A (2.AY)'!L56&lt;&gt;"",'G011A (2.AY)'!L56,0)</f>
        <v>0</v>
      </c>
      <c r="G56" s="55">
        <f>IF('G011A (3.AY)'!C56&lt;&gt;"",'G011A (3.AY)'!C56,0)</f>
        <v>0</v>
      </c>
      <c r="H56" s="54">
        <f>IF('G011A (3.AY)'!L56&lt;&gt;"",'G011A (3.AY)'!L56,0)</f>
        <v>0</v>
      </c>
      <c r="I56" s="55">
        <f>IF('G011A (4.AY)'!C56&lt;&gt;"",'G011A (4.AY)'!C56,0)</f>
        <v>0</v>
      </c>
      <c r="J56" s="54">
        <f>IF('G011A (4.AY)'!L56&lt;&gt;"",'G011A (4.AY)'!L56,0)</f>
        <v>0</v>
      </c>
      <c r="K56" s="55">
        <f>IF('G011A (5.AY)'!C56&lt;&gt;"",'G011A (5.AY)'!C56,0)</f>
        <v>0</v>
      </c>
      <c r="L56" s="54">
        <f>IF('G011A (5.AY)'!L56&lt;&gt;"",'G011A (5.AY)'!L56,0)</f>
        <v>0</v>
      </c>
      <c r="M56" s="55">
        <f>IF('G011A (6.AY)'!C56&lt;&gt;"",'G011A (6.AY)'!C56,0)</f>
        <v>0</v>
      </c>
      <c r="N56" s="54">
        <f>IF('G011A (6.AY)'!L56&lt;&gt;"",'G011A (6.AY)'!L56,0)</f>
        <v>0</v>
      </c>
      <c r="O56" s="55">
        <f>IF('G011A (7.AY)'!C56&lt;&gt;"",'G011A (7.AY)'!C56,0)</f>
        <v>0</v>
      </c>
      <c r="P56" s="62">
        <f>IF('G011A (7.AY)'!L56&lt;&gt;"",'G011A (7.AY)'!L56,0)</f>
        <v>0</v>
      </c>
      <c r="Q56" s="55">
        <f>IF('G011A (8.AY)'!C56&lt;&gt;"",'G011A (8.AY)'!C56,0)</f>
        <v>0</v>
      </c>
      <c r="R56" s="62">
        <f>IF('G011A (8.AY)'!L56&lt;&gt;"",'G011A (8.AY)'!L56,0)</f>
        <v>0</v>
      </c>
      <c r="S56" s="55">
        <f>IF('G011A (9.AY)'!C56&lt;&gt;"",'G011A (9.AY)'!C56,0)</f>
        <v>0</v>
      </c>
      <c r="T56" s="62">
        <f>IF('G011A (9.AY)'!L56&lt;&gt;"",'G011A (9.AY)'!L56,0)</f>
        <v>0</v>
      </c>
      <c r="U56" s="55">
        <f>IF('G011A (10.AY)'!C56&lt;&gt;"",'G011A (10.AY)'!C56,0)</f>
        <v>0</v>
      </c>
      <c r="V56" s="62">
        <f>IF('G011A (10.AY)'!L56&lt;&gt;"",'G011A (10.AY)'!L56,0)</f>
        <v>0</v>
      </c>
      <c r="W56" s="55">
        <f>IF('G011A (11.AY)'!C56&lt;&gt;"",'G011A (11.AY)'!C56,0)</f>
        <v>0</v>
      </c>
      <c r="X56" s="62">
        <f>IF('G011A (11.AY)'!L56&lt;&gt;"",'G011A (11.AY)'!L56,0)</f>
        <v>0</v>
      </c>
      <c r="Y56" s="55">
        <f>IF('G011A (12.AY)'!C56&lt;&gt;"",'G011A (12.AY)'!C56,0)</f>
        <v>0</v>
      </c>
      <c r="Z56" s="62">
        <f>IF('G011A (12.AY)'!L56&lt;&gt;"",'G011A (12.AY)'!L56,0)</f>
        <v>0</v>
      </c>
      <c r="AA56" s="55">
        <f>IF('G011A (13.AY)'!C56&lt;&gt;"",'G011A (13.AY)'!C56,0)</f>
        <v>0</v>
      </c>
      <c r="AB56" s="62">
        <f>IF('G011A (13.AY)'!L56&lt;&gt;"",'G011A (13.AY)'!L56,0)</f>
        <v>0</v>
      </c>
      <c r="AC56" s="55">
        <f>IF('G011A (14.AY)'!C56&lt;&gt;"",'G011A (14.AY)'!C56,0)</f>
        <v>0</v>
      </c>
      <c r="AD56" s="62">
        <f>IF('G011A (14.AY)'!L56&lt;&gt;"",'G011A (14.AY)'!L56,0)</f>
        <v>0</v>
      </c>
      <c r="AE56" s="55">
        <f>IF('G011A (15.AY)'!C56&lt;&gt;"",'G011A (15.AY)'!C56,0)</f>
        <v>0</v>
      </c>
      <c r="AF56" s="62">
        <f>IF('G011A (15.AY)'!L56&lt;&gt;"",'G011A (15.AY)'!L56,0)</f>
        <v>0</v>
      </c>
      <c r="AG56" s="55">
        <f t="shared" si="22"/>
        <v>0</v>
      </c>
      <c r="AH56" s="62">
        <f t="shared" si="23"/>
        <v>0</v>
      </c>
      <c r="AI56" s="62">
        <f t="shared" si="24"/>
        <v>0</v>
      </c>
      <c r="AJ56" s="63">
        <f t="shared" si="25"/>
        <v>0</v>
      </c>
      <c r="AL56" s="43">
        <f t="shared" si="17"/>
        <v>0</v>
      </c>
      <c r="AM56" s="43">
        <f t="shared" si="18"/>
        <v>0</v>
      </c>
      <c r="AN56" s="43">
        <f t="shared" si="19"/>
        <v>0</v>
      </c>
      <c r="AO56" s="43">
        <f t="shared" si="20"/>
        <v>0</v>
      </c>
      <c r="AP56" s="43">
        <f t="shared" si="21"/>
        <v>0</v>
      </c>
      <c r="AQ56" s="43">
        <f t="shared" si="26"/>
        <v>0</v>
      </c>
      <c r="AR56" s="43">
        <f t="shared" si="27"/>
        <v>0</v>
      </c>
      <c r="AS56" s="43">
        <f t="shared" si="28"/>
        <v>0</v>
      </c>
      <c r="AT56" s="43">
        <f t="shared" si="29"/>
        <v>0</v>
      </c>
      <c r="AU56" s="43">
        <f t="shared" si="30"/>
        <v>0</v>
      </c>
      <c r="AV56" s="43">
        <f t="shared" si="31"/>
        <v>0</v>
      </c>
      <c r="AW56" s="43">
        <f t="shared" si="32"/>
        <v>0</v>
      </c>
      <c r="AX56" s="43">
        <f t="shared" si="33"/>
        <v>0</v>
      </c>
    </row>
    <row r="57" spans="1:50" ht="23.1" customHeight="1" x14ac:dyDescent="0.25">
      <c r="A57" s="95">
        <v>38</v>
      </c>
      <c r="B57" s="46" t="str">
        <f>IF('Proje ve Personel Bilgileri'!C56&gt;0,'Proje ve Personel Bilgileri'!C56,"")</f>
        <v/>
      </c>
      <c r="C57" s="61">
        <f>IF('G011A (1.AY)'!C57&lt;&gt;"",'G011A (1.AY)'!C57,0)</f>
        <v>0</v>
      </c>
      <c r="D57" s="62">
        <f>IF('G011A (1.AY)'!L57&lt;&gt;"",'G011A (1.AY)'!L57,0)</f>
        <v>0</v>
      </c>
      <c r="E57" s="55">
        <f>IF('G011A (2.AY)'!C57&lt;&gt;"",'G011A (2.AY)'!C57,0)</f>
        <v>0</v>
      </c>
      <c r="F57" s="54">
        <f>IF('G011A (2.AY)'!L57&lt;&gt;"",'G011A (2.AY)'!L57,0)</f>
        <v>0</v>
      </c>
      <c r="G57" s="55">
        <f>IF('G011A (3.AY)'!C57&lt;&gt;"",'G011A (3.AY)'!C57,0)</f>
        <v>0</v>
      </c>
      <c r="H57" s="54">
        <f>IF('G011A (3.AY)'!L57&lt;&gt;"",'G011A (3.AY)'!L57,0)</f>
        <v>0</v>
      </c>
      <c r="I57" s="55">
        <f>IF('G011A (4.AY)'!C57&lt;&gt;"",'G011A (4.AY)'!C57,0)</f>
        <v>0</v>
      </c>
      <c r="J57" s="54">
        <f>IF('G011A (4.AY)'!L57&lt;&gt;"",'G011A (4.AY)'!L57,0)</f>
        <v>0</v>
      </c>
      <c r="K57" s="55">
        <f>IF('G011A (5.AY)'!C57&lt;&gt;"",'G011A (5.AY)'!C57,0)</f>
        <v>0</v>
      </c>
      <c r="L57" s="54">
        <f>IF('G011A (5.AY)'!L57&lt;&gt;"",'G011A (5.AY)'!L57,0)</f>
        <v>0</v>
      </c>
      <c r="M57" s="55">
        <f>IF('G011A (6.AY)'!C57&lt;&gt;"",'G011A (6.AY)'!C57,0)</f>
        <v>0</v>
      </c>
      <c r="N57" s="54">
        <f>IF('G011A (6.AY)'!L57&lt;&gt;"",'G011A (6.AY)'!L57,0)</f>
        <v>0</v>
      </c>
      <c r="O57" s="55">
        <f>IF('G011A (7.AY)'!C57&lt;&gt;"",'G011A (7.AY)'!C57,0)</f>
        <v>0</v>
      </c>
      <c r="P57" s="62">
        <f>IF('G011A (7.AY)'!L57&lt;&gt;"",'G011A (7.AY)'!L57,0)</f>
        <v>0</v>
      </c>
      <c r="Q57" s="55">
        <f>IF('G011A (8.AY)'!C57&lt;&gt;"",'G011A (8.AY)'!C57,0)</f>
        <v>0</v>
      </c>
      <c r="R57" s="62">
        <f>IF('G011A (8.AY)'!L57&lt;&gt;"",'G011A (8.AY)'!L57,0)</f>
        <v>0</v>
      </c>
      <c r="S57" s="55">
        <f>IF('G011A (9.AY)'!C57&lt;&gt;"",'G011A (9.AY)'!C57,0)</f>
        <v>0</v>
      </c>
      <c r="T57" s="62">
        <f>IF('G011A (9.AY)'!L57&lt;&gt;"",'G011A (9.AY)'!L57,0)</f>
        <v>0</v>
      </c>
      <c r="U57" s="55">
        <f>IF('G011A (10.AY)'!C57&lt;&gt;"",'G011A (10.AY)'!C57,0)</f>
        <v>0</v>
      </c>
      <c r="V57" s="62">
        <f>IF('G011A (10.AY)'!L57&lt;&gt;"",'G011A (10.AY)'!L57,0)</f>
        <v>0</v>
      </c>
      <c r="W57" s="55">
        <f>IF('G011A (11.AY)'!C57&lt;&gt;"",'G011A (11.AY)'!C57,0)</f>
        <v>0</v>
      </c>
      <c r="X57" s="62">
        <f>IF('G011A (11.AY)'!L57&lt;&gt;"",'G011A (11.AY)'!L57,0)</f>
        <v>0</v>
      </c>
      <c r="Y57" s="55">
        <f>IF('G011A (12.AY)'!C57&lt;&gt;"",'G011A (12.AY)'!C57,0)</f>
        <v>0</v>
      </c>
      <c r="Z57" s="62">
        <f>IF('G011A (12.AY)'!L57&lt;&gt;"",'G011A (12.AY)'!L57,0)</f>
        <v>0</v>
      </c>
      <c r="AA57" s="55">
        <f>IF('G011A (13.AY)'!C57&lt;&gt;"",'G011A (13.AY)'!C57,0)</f>
        <v>0</v>
      </c>
      <c r="AB57" s="62">
        <f>IF('G011A (13.AY)'!L57&lt;&gt;"",'G011A (13.AY)'!L57,0)</f>
        <v>0</v>
      </c>
      <c r="AC57" s="55">
        <f>IF('G011A (14.AY)'!C57&lt;&gt;"",'G011A (14.AY)'!C57,0)</f>
        <v>0</v>
      </c>
      <c r="AD57" s="62">
        <f>IF('G011A (14.AY)'!L57&lt;&gt;"",'G011A (14.AY)'!L57,0)</f>
        <v>0</v>
      </c>
      <c r="AE57" s="55">
        <f>IF('G011A (15.AY)'!C57&lt;&gt;"",'G011A (15.AY)'!C57,0)</f>
        <v>0</v>
      </c>
      <c r="AF57" s="62">
        <f>IF('G011A (15.AY)'!L57&lt;&gt;"",'G011A (15.AY)'!L57,0)</f>
        <v>0</v>
      </c>
      <c r="AG57" s="55">
        <f t="shared" si="22"/>
        <v>0</v>
      </c>
      <c r="AH57" s="62">
        <f t="shared" si="23"/>
        <v>0</v>
      </c>
      <c r="AI57" s="62">
        <f t="shared" si="24"/>
        <v>0</v>
      </c>
      <c r="AJ57" s="63">
        <f t="shared" si="25"/>
        <v>0</v>
      </c>
      <c r="AL57" s="43">
        <f t="shared" si="17"/>
        <v>0</v>
      </c>
      <c r="AM57" s="43">
        <f t="shared" si="18"/>
        <v>0</v>
      </c>
      <c r="AN57" s="43">
        <f t="shared" si="19"/>
        <v>0</v>
      </c>
      <c r="AO57" s="43">
        <f t="shared" si="20"/>
        <v>0</v>
      </c>
      <c r="AP57" s="43">
        <f t="shared" si="21"/>
        <v>0</v>
      </c>
      <c r="AQ57" s="43">
        <f t="shared" si="26"/>
        <v>0</v>
      </c>
      <c r="AR57" s="43">
        <f t="shared" si="27"/>
        <v>0</v>
      </c>
      <c r="AS57" s="43">
        <f t="shared" si="28"/>
        <v>0</v>
      </c>
      <c r="AT57" s="43">
        <f t="shared" si="29"/>
        <v>0</v>
      </c>
      <c r="AU57" s="43">
        <f t="shared" si="30"/>
        <v>0</v>
      </c>
      <c r="AV57" s="43">
        <f t="shared" si="31"/>
        <v>0</v>
      </c>
      <c r="AW57" s="43">
        <f t="shared" si="32"/>
        <v>0</v>
      </c>
      <c r="AX57" s="43">
        <f t="shared" si="33"/>
        <v>0</v>
      </c>
    </row>
    <row r="58" spans="1:50" ht="23.1" customHeight="1" x14ac:dyDescent="0.25">
      <c r="A58" s="95">
        <v>39</v>
      </c>
      <c r="B58" s="46" t="str">
        <f>IF('Proje ve Personel Bilgileri'!C57&gt;0,'Proje ve Personel Bilgileri'!C57,"")</f>
        <v/>
      </c>
      <c r="C58" s="61">
        <f>IF('G011A (1.AY)'!C58&lt;&gt;"",'G011A (1.AY)'!C58,0)</f>
        <v>0</v>
      </c>
      <c r="D58" s="62">
        <f>IF('G011A (1.AY)'!L58&lt;&gt;"",'G011A (1.AY)'!L58,0)</f>
        <v>0</v>
      </c>
      <c r="E58" s="55">
        <f>IF('G011A (2.AY)'!C58&lt;&gt;"",'G011A (2.AY)'!C58,0)</f>
        <v>0</v>
      </c>
      <c r="F58" s="54">
        <f>IF('G011A (2.AY)'!L58&lt;&gt;"",'G011A (2.AY)'!L58,0)</f>
        <v>0</v>
      </c>
      <c r="G58" s="55">
        <f>IF('G011A (3.AY)'!C58&lt;&gt;"",'G011A (3.AY)'!C58,0)</f>
        <v>0</v>
      </c>
      <c r="H58" s="54">
        <f>IF('G011A (3.AY)'!L58&lt;&gt;"",'G011A (3.AY)'!L58,0)</f>
        <v>0</v>
      </c>
      <c r="I58" s="55">
        <f>IF('G011A (4.AY)'!C58&lt;&gt;"",'G011A (4.AY)'!C58,0)</f>
        <v>0</v>
      </c>
      <c r="J58" s="54">
        <f>IF('G011A (4.AY)'!L58&lt;&gt;"",'G011A (4.AY)'!L58,0)</f>
        <v>0</v>
      </c>
      <c r="K58" s="55">
        <f>IF('G011A (5.AY)'!C58&lt;&gt;"",'G011A (5.AY)'!C58,0)</f>
        <v>0</v>
      </c>
      <c r="L58" s="54">
        <f>IF('G011A (5.AY)'!L58&lt;&gt;"",'G011A (5.AY)'!L58,0)</f>
        <v>0</v>
      </c>
      <c r="M58" s="55">
        <f>IF('G011A (6.AY)'!C58&lt;&gt;"",'G011A (6.AY)'!C58,0)</f>
        <v>0</v>
      </c>
      <c r="N58" s="54">
        <f>IF('G011A (6.AY)'!L58&lt;&gt;"",'G011A (6.AY)'!L58,0)</f>
        <v>0</v>
      </c>
      <c r="O58" s="55">
        <f>IF('G011A (7.AY)'!C58&lt;&gt;"",'G011A (7.AY)'!C58,0)</f>
        <v>0</v>
      </c>
      <c r="P58" s="62">
        <f>IF('G011A (7.AY)'!L58&lt;&gt;"",'G011A (7.AY)'!L58,0)</f>
        <v>0</v>
      </c>
      <c r="Q58" s="55">
        <f>IF('G011A (8.AY)'!C58&lt;&gt;"",'G011A (8.AY)'!C58,0)</f>
        <v>0</v>
      </c>
      <c r="R58" s="62">
        <f>IF('G011A (8.AY)'!L58&lt;&gt;"",'G011A (8.AY)'!L58,0)</f>
        <v>0</v>
      </c>
      <c r="S58" s="55">
        <f>IF('G011A (9.AY)'!C58&lt;&gt;"",'G011A (9.AY)'!C58,0)</f>
        <v>0</v>
      </c>
      <c r="T58" s="62">
        <f>IF('G011A (9.AY)'!L58&lt;&gt;"",'G011A (9.AY)'!L58,0)</f>
        <v>0</v>
      </c>
      <c r="U58" s="55">
        <f>IF('G011A (10.AY)'!C58&lt;&gt;"",'G011A (10.AY)'!C58,0)</f>
        <v>0</v>
      </c>
      <c r="V58" s="62">
        <f>IF('G011A (10.AY)'!L58&lt;&gt;"",'G011A (10.AY)'!L58,0)</f>
        <v>0</v>
      </c>
      <c r="W58" s="55">
        <f>IF('G011A (11.AY)'!C58&lt;&gt;"",'G011A (11.AY)'!C58,0)</f>
        <v>0</v>
      </c>
      <c r="X58" s="62">
        <f>IF('G011A (11.AY)'!L58&lt;&gt;"",'G011A (11.AY)'!L58,0)</f>
        <v>0</v>
      </c>
      <c r="Y58" s="55">
        <f>IF('G011A (12.AY)'!C58&lt;&gt;"",'G011A (12.AY)'!C58,0)</f>
        <v>0</v>
      </c>
      <c r="Z58" s="62">
        <f>IF('G011A (12.AY)'!L58&lt;&gt;"",'G011A (12.AY)'!L58,0)</f>
        <v>0</v>
      </c>
      <c r="AA58" s="55">
        <f>IF('G011A (13.AY)'!C58&lt;&gt;"",'G011A (13.AY)'!C58,0)</f>
        <v>0</v>
      </c>
      <c r="AB58" s="62">
        <f>IF('G011A (13.AY)'!L58&lt;&gt;"",'G011A (13.AY)'!L58,0)</f>
        <v>0</v>
      </c>
      <c r="AC58" s="55">
        <f>IF('G011A (14.AY)'!C58&lt;&gt;"",'G011A (14.AY)'!C58,0)</f>
        <v>0</v>
      </c>
      <c r="AD58" s="62">
        <f>IF('G011A (14.AY)'!L58&lt;&gt;"",'G011A (14.AY)'!L58,0)</f>
        <v>0</v>
      </c>
      <c r="AE58" s="55">
        <f>IF('G011A (15.AY)'!C58&lt;&gt;"",'G011A (15.AY)'!C58,0)</f>
        <v>0</v>
      </c>
      <c r="AF58" s="62">
        <f>IF('G011A (15.AY)'!L58&lt;&gt;"",'G011A (15.AY)'!L58,0)</f>
        <v>0</v>
      </c>
      <c r="AG58" s="55">
        <f t="shared" si="22"/>
        <v>0</v>
      </c>
      <c r="AH58" s="62">
        <f t="shared" si="23"/>
        <v>0</v>
      </c>
      <c r="AI58" s="62">
        <f t="shared" si="24"/>
        <v>0</v>
      </c>
      <c r="AJ58" s="63">
        <f t="shared" si="25"/>
        <v>0</v>
      </c>
      <c r="AL58" s="43">
        <f t="shared" si="17"/>
        <v>0</v>
      </c>
      <c r="AM58" s="43">
        <f t="shared" si="18"/>
        <v>0</v>
      </c>
      <c r="AN58" s="43">
        <f t="shared" si="19"/>
        <v>0</v>
      </c>
      <c r="AO58" s="43">
        <f t="shared" si="20"/>
        <v>0</v>
      </c>
      <c r="AP58" s="43">
        <f t="shared" si="21"/>
        <v>0</v>
      </c>
      <c r="AQ58" s="43">
        <f t="shared" si="26"/>
        <v>0</v>
      </c>
      <c r="AR58" s="43">
        <f t="shared" si="27"/>
        <v>0</v>
      </c>
      <c r="AS58" s="43">
        <f t="shared" si="28"/>
        <v>0</v>
      </c>
      <c r="AT58" s="43">
        <f t="shared" si="29"/>
        <v>0</v>
      </c>
      <c r="AU58" s="43">
        <f t="shared" si="30"/>
        <v>0</v>
      </c>
      <c r="AV58" s="43">
        <f t="shared" si="31"/>
        <v>0</v>
      </c>
      <c r="AW58" s="43">
        <f t="shared" si="32"/>
        <v>0</v>
      </c>
      <c r="AX58" s="43">
        <f t="shared" si="33"/>
        <v>0</v>
      </c>
    </row>
    <row r="59" spans="1:50" ht="23.1" customHeight="1" thickBot="1" x14ac:dyDescent="0.3">
      <c r="A59" s="96">
        <v>40</v>
      </c>
      <c r="B59" s="48" t="str">
        <f>IF('Proje ve Personel Bilgileri'!C58&gt;0,'Proje ve Personel Bilgileri'!C58,"")</f>
        <v/>
      </c>
      <c r="C59" s="64">
        <f>IF('G011A (1.AY)'!C59&lt;&gt;"",'G011A (1.AY)'!C59,0)</f>
        <v>0</v>
      </c>
      <c r="D59" s="65">
        <f>IF('G011A (1.AY)'!L59&lt;&gt;"",'G011A (1.AY)'!L59,0)</f>
        <v>0</v>
      </c>
      <c r="E59" s="59">
        <f>IF('G011A (2.AY)'!C59&lt;&gt;"",'G011A (2.AY)'!C59,0)</f>
        <v>0</v>
      </c>
      <c r="F59" s="58">
        <f>IF('G011A (2.AY)'!L59&lt;&gt;"",'G011A (2.AY)'!L59,0)</f>
        <v>0</v>
      </c>
      <c r="G59" s="59">
        <f>IF('G011A (3.AY)'!C59&lt;&gt;"",'G011A (3.AY)'!C59,0)</f>
        <v>0</v>
      </c>
      <c r="H59" s="58">
        <f>IF('G011A (3.AY)'!L59&lt;&gt;"",'G011A (3.AY)'!L59,0)</f>
        <v>0</v>
      </c>
      <c r="I59" s="59">
        <f>IF('G011A (4.AY)'!C59&lt;&gt;"",'G011A (4.AY)'!C59,0)</f>
        <v>0</v>
      </c>
      <c r="J59" s="58">
        <f>IF('G011A (4.AY)'!L59&lt;&gt;"",'G011A (4.AY)'!L59,0)</f>
        <v>0</v>
      </c>
      <c r="K59" s="59">
        <f>IF('G011A (5.AY)'!C59&lt;&gt;"",'G011A (5.AY)'!C59,0)</f>
        <v>0</v>
      </c>
      <c r="L59" s="58">
        <f>IF('G011A (5.AY)'!L59&lt;&gt;"",'G011A (5.AY)'!L59,0)</f>
        <v>0</v>
      </c>
      <c r="M59" s="59">
        <f>IF('G011A (6.AY)'!C59&lt;&gt;"",'G011A (6.AY)'!C59,0)</f>
        <v>0</v>
      </c>
      <c r="N59" s="58">
        <f>IF('G011A (6.AY)'!L59&lt;&gt;"",'G011A (6.AY)'!L59,0)</f>
        <v>0</v>
      </c>
      <c r="O59" s="59">
        <f>IF('G011A (7.AY)'!C59&lt;&gt;"",'G011A (7.AY)'!C59,0)</f>
        <v>0</v>
      </c>
      <c r="P59" s="65">
        <f>IF('G011A (7.AY)'!L59&lt;&gt;"",'G011A (7.AY)'!L59,0)</f>
        <v>0</v>
      </c>
      <c r="Q59" s="59">
        <f>IF('G011A (8.AY)'!C59&lt;&gt;"",'G011A (8.AY)'!C59,0)</f>
        <v>0</v>
      </c>
      <c r="R59" s="65">
        <f>IF('G011A (8.AY)'!L59&lt;&gt;"",'G011A (8.AY)'!L59,0)</f>
        <v>0</v>
      </c>
      <c r="S59" s="59">
        <f>IF('G011A (9.AY)'!C59&lt;&gt;"",'G011A (9.AY)'!C59,0)</f>
        <v>0</v>
      </c>
      <c r="T59" s="65">
        <f>IF('G011A (9.AY)'!L59&lt;&gt;"",'G011A (9.AY)'!L59,0)</f>
        <v>0</v>
      </c>
      <c r="U59" s="59">
        <f>IF('G011A (10.AY)'!C59&lt;&gt;"",'G011A (10.AY)'!C59,0)</f>
        <v>0</v>
      </c>
      <c r="V59" s="65">
        <f>IF('G011A (10.AY)'!L59&lt;&gt;"",'G011A (10.AY)'!L59,0)</f>
        <v>0</v>
      </c>
      <c r="W59" s="59">
        <f>IF('G011A (11.AY)'!C59&lt;&gt;"",'G011A (11.AY)'!C59,0)</f>
        <v>0</v>
      </c>
      <c r="X59" s="65">
        <f>IF('G011A (11.AY)'!L59&lt;&gt;"",'G011A (11.AY)'!L59,0)</f>
        <v>0</v>
      </c>
      <c r="Y59" s="59">
        <f>IF('G011A (12.AY)'!C59&lt;&gt;"",'G011A (12.AY)'!C59,0)</f>
        <v>0</v>
      </c>
      <c r="Z59" s="65">
        <f>IF('G011A (12.AY)'!L59&lt;&gt;"",'G011A (12.AY)'!L59,0)</f>
        <v>0</v>
      </c>
      <c r="AA59" s="59">
        <f>IF('G011A (13.AY)'!C59&lt;&gt;"",'G011A (13.AY)'!C59,0)</f>
        <v>0</v>
      </c>
      <c r="AB59" s="65">
        <f>IF('G011A (13.AY)'!L59&lt;&gt;"",'G011A (13.AY)'!L59,0)</f>
        <v>0</v>
      </c>
      <c r="AC59" s="59">
        <f>IF('G011A (14.AY)'!C59&lt;&gt;"",'G011A (14.AY)'!C59,0)</f>
        <v>0</v>
      </c>
      <c r="AD59" s="65">
        <f>IF('G011A (14.AY)'!L59&lt;&gt;"",'G011A (14.AY)'!L59,0)</f>
        <v>0</v>
      </c>
      <c r="AE59" s="59">
        <f>IF('G011A (15.AY)'!C59&lt;&gt;"",'G011A (15.AY)'!C59,0)</f>
        <v>0</v>
      </c>
      <c r="AF59" s="65">
        <f>IF('G011A (15.AY)'!L59&lt;&gt;"",'G011A (15.AY)'!L59,0)</f>
        <v>0</v>
      </c>
      <c r="AG59" s="59">
        <f t="shared" si="22"/>
        <v>0</v>
      </c>
      <c r="AH59" s="65">
        <f t="shared" si="23"/>
        <v>0</v>
      </c>
      <c r="AI59" s="65">
        <f t="shared" si="24"/>
        <v>0</v>
      </c>
      <c r="AJ59" s="66">
        <f t="shared" si="25"/>
        <v>0</v>
      </c>
      <c r="AL59" s="43">
        <f t="shared" si="17"/>
        <v>0</v>
      </c>
      <c r="AM59" s="43">
        <f t="shared" si="18"/>
        <v>0</v>
      </c>
      <c r="AN59" s="43">
        <f t="shared" si="19"/>
        <v>0</v>
      </c>
      <c r="AO59" s="43">
        <f t="shared" si="20"/>
        <v>0</v>
      </c>
      <c r="AP59" s="43">
        <f t="shared" si="21"/>
        <v>0</v>
      </c>
      <c r="AQ59" s="43">
        <f t="shared" si="26"/>
        <v>0</v>
      </c>
      <c r="AR59" s="43">
        <f t="shared" si="27"/>
        <v>0</v>
      </c>
      <c r="AS59" s="43">
        <f t="shared" si="28"/>
        <v>0</v>
      </c>
      <c r="AT59" s="43">
        <f t="shared" si="29"/>
        <v>0</v>
      </c>
      <c r="AU59" s="43">
        <f t="shared" si="30"/>
        <v>0</v>
      </c>
      <c r="AV59" s="43">
        <f t="shared" si="31"/>
        <v>0</v>
      </c>
      <c r="AW59" s="43">
        <f t="shared" si="32"/>
        <v>0</v>
      </c>
      <c r="AX59" s="43">
        <f t="shared" si="33"/>
        <v>0</v>
      </c>
    </row>
    <row r="60" spans="1:50" x14ac:dyDescent="0.25">
      <c r="B60" s="102"/>
      <c r="C60" s="102"/>
      <c r="D60" s="102"/>
      <c r="E60" s="102"/>
      <c r="F60" s="102"/>
      <c r="G60" s="102"/>
      <c r="H60" s="102"/>
      <c r="I60" s="102"/>
      <c r="J60" s="103"/>
      <c r="L60" s="42"/>
      <c r="M60" s="42"/>
      <c r="N60" s="42"/>
      <c r="O60" s="42"/>
      <c r="P60" s="42"/>
      <c r="Q60" s="42"/>
      <c r="R60" s="42"/>
      <c r="S60" s="42"/>
      <c r="T60" s="42"/>
      <c r="U60" s="42"/>
      <c r="V60" s="42"/>
      <c r="W60" s="42"/>
      <c r="X60" s="42"/>
      <c r="Y60" s="42"/>
      <c r="Z60" s="42"/>
      <c r="AA60" s="42"/>
      <c r="AB60" s="42"/>
      <c r="AC60" s="42"/>
      <c r="AD60" s="42"/>
      <c r="AE60" s="42"/>
      <c r="AF60" s="42"/>
      <c r="AG60" s="42"/>
      <c r="AH60" s="42"/>
      <c r="AI60" s="42"/>
      <c r="AX60" s="43">
        <f>COLUMN()</f>
        <v>50</v>
      </c>
    </row>
    <row r="61" spans="1:50" x14ac:dyDescent="0.25">
      <c r="A61" s="102" t="s">
        <v>66</v>
      </c>
      <c r="B61" s="102"/>
      <c r="C61" s="102"/>
      <c r="D61" s="102"/>
      <c r="E61" s="102"/>
      <c r="F61" s="102"/>
      <c r="G61" s="102"/>
      <c r="H61" s="102"/>
      <c r="I61" s="102"/>
      <c r="J61" s="103"/>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50" x14ac:dyDescent="0.25">
      <c r="C62" s="42"/>
      <c r="J62" s="103"/>
      <c r="L62" s="42"/>
      <c r="M62" s="42"/>
      <c r="N62" s="42"/>
      <c r="O62" s="42"/>
      <c r="P62" s="42"/>
      <c r="Q62" s="42"/>
      <c r="R62" s="42"/>
      <c r="S62" s="42"/>
      <c r="T62" s="42"/>
      <c r="U62" s="42"/>
      <c r="V62" s="42"/>
      <c r="W62" s="42"/>
      <c r="X62" s="42"/>
      <c r="Y62" s="42"/>
      <c r="Z62" s="42"/>
      <c r="AA62" s="42"/>
      <c r="AB62" s="42"/>
      <c r="AC62" s="42"/>
      <c r="AD62" s="42"/>
      <c r="AE62" s="42"/>
      <c r="AF62" s="42"/>
      <c r="AG62" s="42"/>
    </row>
    <row r="63" spans="1:50" ht="21" x14ac:dyDescent="0.35">
      <c r="A63" s="106" t="s">
        <v>21</v>
      </c>
      <c r="B63" s="107">
        <f ca="1">IF(imzatarihi&gt;0,imzatarihi,"")</f>
        <v>45370</v>
      </c>
      <c r="C63" s="217" t="s">
        <v>22</v>
      </c>
      <c r="D63" s="217"/>
      <c r="E63" s="105" t="str">
        <f>IF(kurulusyetkilisi&gt;0,kurulusyetkilisi,"")</f>
        <v/>
      </c>
      <c r="F63" s="106"/>
      <c r="G63" s="106"/>
      <c r="H63" s="79"/>
      <c r="I63" s="79"/>
      <c r="J63" s="9"/>
      <c r="K63" s="9"/>
      <c r="L63" s="42"/>
      <c r="M63" s="42"/>
      <c r="N63" s="42"/>
      <c r="O63" s="42"/>
      <c r="P63" s="42"/>
      <c r="Q63" s="42"/>
      <c r="R63" s="42"/>
      <c r="S63" s="42"/>
      <c r="T63" s="42"/>
      <c r="U63" s="42"/>
      <c r="V63" s="42"/>
      <c r="W63" s="42"/>
      <c r="X63" s="42"/>
      <c r="Y63" s="42"/>
      <c r="Z63" s="42"/>
      <c r="AA63" s="42"/>
      <c r="AB63" s="42"/>
      <c r="AC63" s="42"/>
      <c r="AD63" s="42"/>
      <c r="AE63" s="42"/>
      <c r="AF63" s="42"/>
      <c r="AG63" s="42"/>
    </row>
    <row r="64" spans="1:50" ht="19.5" x14ac:dyDescent="0.3">
      <c r="A64" s="108"/>
      <c r="B64" s="108"/>
      <c r="C64" s="217" t="s">
        <v>23</v>
      </c>
      <c r="D64" s="217"/>
      <c r="E64" s="218"/>
      <c r="F64" s="218"/>
      <c r="G64" s="218"/>
      <c r="H64" s="18"/>
      <c r="I64" s="18"/>
      <c r="J64" s="9"/>
      <c r="K64" s="9"/>
      <c r="L64" s="42"/>
      <c r="M64" s="42"/>
      <c r="N64" s="42"/>
      <c r="O64" s="42"/>
      <c r="P64" s="42"/>
      <c r="Q64" s="42"/>
      <c r="R64" s="42"/>
      <c r="S64" s="42"/>
      <c r="T64" s="42"/>
      <c r="U64" s="42"/>
      <c r="V64" s="42"/>
      <c r="W64" s="42"/>
      <c r="X64" s="42"/>
      <c r="Y64" s="42"/>
      <c r="Z64" s="42"/>
      <c r="AA64" s="42"/>
      <c r="AB64" s="42"/>
      <c r="AC64" s="42"/>
      <c r="AD64" s="42"/>
      <c r="AE64" s="42"/>
      <c r="AF64" s="42"/>
      <c r="AG64" s="42"/>
    </row>
  </sheetData>
  <sheetProtection algorithmName="SHA-512" hashValue="bPtYnAu3uOTpeWtHYOkZYfV9iVhQFdcFxlTJkjX50S3/NDDblJs15REyFiYIMuYVC+QRCBkYbJiHdqDAX8oQRA==" saltValue="h0MKdWki0sDLi20R6h30Kw==" spinCount="100000" sheet="1" objects="1" scenarios="1"/>
  <mergeCells count="58">
    <mergeCell ref="A1:AJ1"/>
    <mergeCell ref="B4:AJ4"/>
    <mergeCell ref="B5:AJ5"/>
    <mergeCell ref="A2:AJ2"/>
    <mergeCell ref="AG6:AG7"/>
    <mergeCell ref="AH6:AH7"/>
    <mergeCell ref="AI6:AI7"/>
    <mergeCell ref="AJ6:AJ7"/>
    <mergeCell ref="K6:L6"/>
    <mergeCell ref="M6:N6"/>
    <mergeCell ref="A3:AJ3"/>
    <mergeCell ref="O6:P6"/>
    <mergeCell ref="Q6:R6"/>
    <mergeCell ref="AA6:AB6"/>
    <mergeCell ref="AC6:AD6"/>
    <mergeCell ref="AE6:AF6"/>
    <mergeCell ref="A33:AJ33"/>
    <mergeCell ref="A34:AJ34"/>
    <mergeCell ref="A6:A7"/>
    <mergeCell ref="B6:B7"/>
    <mergeCell ref="C6:D6"/>
    <mergeCell ref="E6:F6"/>
    <mergeCell ref="G6:H6"/>
    <mergeCell ref="S6:T6"/>
    <mergeCell ref="U6:V6"/>
    <mergeCell ref="C32:D32"/>
    <mergeCell ref="E32:G32"/>
    <mergeCell ref="C31:D31"/>
    <mergeCell ref="W6:X6"/>
    <mergeCell ref="Y6:Z6"/>
    <mergeCell ref="I6:J6"/>
    <mergeCell ref="A35:AJ35"/>
    <mergeCell ref="B36:AJ36"/>
    <mergeCell ref="B37:AJ37"/>
    <mergeCell ref="A38:A39"/>
    <mergeCell ref="B38:B39"/>
    <mergeCell ref="C38:D38"/>
    <mergeCell ref="E38:F38"/>
    <mergeCell ref="G38:H38"/>
    <mergeCell ref="I38:J38"/>
    <mergeCell ref="K38:L38"/>
    <mergeCell ref="M38:N38"/>
    <mergeCell ref="O38:P38"/>
    <mergeCell ref="Q38:R38"/>
    <mergeCell ref="S38:T38"/>
    <mergeCell ref="U38:V38"/>
    <mergeCell ref="W38:X38"/>
    <mergeCell ref="AH38:AH39"/>
    <mergeCell ref="AI38:AI39"/>
    <mergeCell ref="AJ38:AJ39"/>
    <mergeCell ref="C63:D63"/>
    <mergeCell ref="C64:D64"/>
    <mergeCell ref="E64:G64"/>
    <mergeCell ref="Y38:Z38"/>
    <mergeCell ref="AA38:AB38"/>
    <mergeCell ref="AC38:AD38"/>
    <mergeCell ref="AE38:AF38"/>
    <mergeCell ref="AG38:AG39"/>
  </mergeCells>
  <pageMargins left="0.70866141732283472" right="0.70866141732283472" top="0.78740157480314965" bottom="0.78740157480314965" header="0.31496062992125984" footer="0.31496062992125984"/>
  <pageSetup paperSize="9" scale="30" fitToHeight="2" orientation="landscape" r:id="rId1"/>
  <ignoredErrors>
    <ignoredError sqref="O8 AE8 AE9:AE2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R68"/>
  <sheetViews>
    <sheetView zoomScale="80" zoomScaleNormal="80" workbookViewId="0">
      <selection activeCell="O9" sqref="O9"/>
    </sheetView>
  </sheetViews>
  <sheetFormatPr defaultColWidth="8.85546875" defaultRowHeight="15" x14ac:dyDescent="0.25"/>
  <cols>
    <col min="1" max="1" width="10.140625" customWidth="1"/>
    <col min="2" max="2" width="33" customWidth="1"/>
    <col min="3" max="3" width="15.5703125" customWidth="1"/>
    <col min="4" max="8" width="4.7109375" customWidth="1"/>
    <col min="9" max="9" width="12.7109375" customWidth="1"/>
    <col min="10" max="10" width="15.140625" customWidth="1"/>
    <col min="11" max="11" width="13.7109375" customWidth="1"/>
    <col min="12" max="12" width="7.42578125" customWidth="1"/>
    <col min="13" max="13" width="17" customWidth="1"/>
    <col min="14" max="14" width="17.42578125" customWidth="1"/>
    <col min="15" max="15" width="15.7109375" customWidth="1"/>
    <col min="16" max="16" width="11.140625" style="6" bestFit="1" customWidth="1"/>
    <col min="17" max="18" width="8.85546875" style="7" customWidth="1"/>
  </cols>
  <sheetData>
    <row r="1" spans="1:18" ht="15.75" x14ac:dyDescent="0.25">
      <c r="A1" s="271" t="s">
        <v>35</v>
      </c>
      <c r="B1" s="271"/>
      <c r="C1" s="271"/>
      <c r="D1" s="271"/>
      <c r="E1" s="271"/>
      <c r="F1" s="271"/>
      <c r="G1" s="271"/>
      <c r="H1" s="271"/>
      <c r="I1" s="271"/>
      <c r="J1" s="271"/>
      <c r="K1" s="271"/>
      <c r="L1" s="271"/>
      <c r="M1" s="271"/>
      <c r="N1" s="271"/>
      <c r="O1" s="271"/>
      <c r="R1" s="38"/>
    </row>
    <row r="2" spans="1:18" x14ac:dyDescent="0.25">
      <c r="A2" s="251" t="str">
        <f>IF(YilDonem&lt;&gt;"",YilDonem,"")</f>
        <v/>
      </c>
      <c r="B2" s="251"/>
      <c r="C2" s="251"/>
      <c r="D2" s="251"/>
      <c r="E2" s="251"/>
      <c r="F2" s="251"/>
      <c r="G2" s="251"/>
      <c r="H2" s="251"/>
      <c r="I2" s="251"/>
      <c r="J2" s="251"/>
      <c r="K2" s="251"/>
      <c r="L2" s="251"/>
      <c r="M2" s="251"/>
      <c r="N2" s="251"/>
      <c r="O2" s="251"/>
    </row>
    <row r="3" spans="1:18" ht="19.5" thickBot="1" x14ac:dyDescent="0.35">
      <c r="A3" s="272" t="s">
        <v>52</v>
      </c>
      <c r="B3" s="272"/>
      <c r="C3" s="272"/>
      <c r="D3" s="272"/>
      <c r="E3" s="272"/>
      <c r="F3" s="272"/>
      <c r="G3" s="272"/>
      <c r="H3" s="272"/>
      <c r="I3" s="272"/>
      <c r="J3" s="272"/>
      <c r="K3" s="272"/>
      <c r="L3" s="272"/>
      <c r="M3" s="272"/>
      <c r="N3" s="272"/>
      <c r="O3" s="272"/>
    </row>
    <row r="4" spans="1:18" ht="31.5" customHeight="1" thickBot="1" x14ac:dyDescent="0.3">
      <c r="A4" s="258" t="s">
        <v>1</v>
      </c>
      <c r="B4" s="273"/>
      <c r="C4" s="242" t="str">
        <f>IF(ProjeNo&gt;0,ProjeNo,"")</f>
        <v/>
      </c>
      <c r="D4" s="243"/>
      <c r="E4" s="243"/>
      <c r="F4" s="243"/>
      <c r="G4" s="243"/>
      <c r="H4" s="243"/>
      <c r="I4" s="243"/>
      <c r="J4" s="243"/>
      <c r="K4" s="243"/>
      <c r="L4" s="243"/>
      <c r="M4" s="243"/>
      <c r="N4" s="243"/>
      <c r="O4" s="244"/>
    </row>
    <row r="5" spans="1:18" ht="42.75" customHeight="1" thickBot="1" x14ac:dyDescent="0.3">
      <c r="A5" s="253" t="s">
        <v>9</v>
      </c>
      <c r="B5" s="254"/>
      <c r="C5" s="255" t="str">
        <f>IF(ProjeAdi&gt;0,ProjeAdi,"")</f>
        <v/>
      </c>
      <c r="D5" s="256"/>
      <c r="E5" s="256"/>
      <c r="F5" s="256"/>
      <c r="G5" s="256"/>
      <c r="H5" s="256"/>
      <c r="I5" s="256"/>
      <c r="J5" s="256"/>
      <c r="K5" s="256"/>
      <c r="L5" s="256"/>
      <c r="M5" s="256"/>
      <c r="N5" s="256"/>
      <c r="O5" s="257"/>
    </row>
    <row r="6" spans="1:18" ht="31.5" customHeight="1" thickBot="1" x14ac:dyDescent="0.3">
      <c r="A6" s="258" t="s">
        <v>2</v>
      </c>
      <c r="B6" s="259"/>
      <c r="C6" s="260" t="str">
        <f>IF(BasvuruTarihi&lt;&gt;"",BasvuruTarihi,"")</f>
        <v/>
      </c>
      <c r="D6" s="261"/>
      <c r="E6" s="261"/>
      <c r="F6" s="261"/>
      <c r="G6" s="261"/>
      <c r="H6" s="261"/>
      <c r="I6" s="261"/>
      <c r="J6" s="261"/>
      <c r="K6" s="261"/>
      <c r="L6" s="261"/>
      <c r="M6" s="261"/>
      <c r="N6" s="261"/>
      <c r="O6" s="262"/>
    </row>
    <row r="7" spans="1:18" ht="15" customHeight="1" thickBot="1" x14ac:dyDescent="0.3">
      <c r="A7" s="263" t="s">
        <v>5</v>
      </c>
      <c r="B7" s="263" t="s">
        <v>6</v>
      </c>
      <c r="C7" s="265" t="s">
        <v>67</v>
      </c>
      <c r="D7" s="267" t="s">
        <v>36</v>
      </c>
      <c r="E7" s="267"/>
      <c r="F7" s="267"/>
      <c r="G7" s="267"/>
      <c r="H7" s="267"/>
      <c r="I7" s="268" t="s">
        <v>42</v>
      </c>
      <c r="J7" s="265" t="s">
        <v>51</v>
      </c>
      <c r="K7" s="265" t="s">
        <v>47</v>
      </c>
      <c r="L7" s="265" t="s">
        <v>48</v>
      </c>
      <c r="M7" s="265" t="s">
        <v>49</v>
      </c>
      <c r="N7" s="265" t="s">
        <v>50</v>
      </c>
      <c r="O7" s="265" t="s">
        <v>118</v>
      </c>
    </row>
    <row r="8" spans="1:18" ht="88.5" customHeight="1" thickBot="1" x14ac:dyDescent="0.3">
      <c r="A8" s="264"/>
      <c r="B8" s="264"/>
      <c r="C8" s="266"/>
      <c r="D8" s="26" t="s">
        <v>37</v>
      </c>
      <c r="E8" s="26" t="s">
        <v>38</v>
      </c>
      <c r="F8" s="26" t="s">
        <v>39</v>
      </c>
      <c r="G8" s="26" t="s">
        <v>40</v>
      </c>
      <c r="H8" s="26" t="s">
        <v>41</v>
      </c>
      <c r="I8" s="269"/>
      <c r="J8" s="266"/>
      <c r="K8" s="266"/>
      <c r="L8" s="270"/>
      <c r="M8" s="266"/>
      <c r="N8" s="266"/>
      <c r="O8" s="266"/>
    </row>
    <row r="9" spans="1:18" ht="18" customHeight="1" x14ac:dyDescent="0.25">
      <c r="A9" s="27">
        <v>1</v>
      </c>
      <c r="B9" s="44" t="str">
        <f>IF('Proje ve Personel Bilgileri'!C19&gt;0,'Proje ve Personel Bilgileri'!C19,"")</f>
        <v/>
      </c>
      <c r="C9" s="45" t="str">
        <f>IF('Proje ve Personel Bilgileri'!C19&gt;0,'Proje ve Personel Bilgileri'!D19,"")</f>
        <v/>
      </c>
      <c r="D9" s="28"/>
      <c r="E9" s="28"/>
      <c r="F9" s="28"/>
      <c r="G9" s="28"/>
      <c r="H9" s="28"/>
      <c r="I9" s="29"/>
      <c r="J9" s="50" t="str">
        <f t="shared" ref="J9" si="0">IF(AND(BasvuruTarihi&gt;0,I9&gt;0),DAYS360(I9,BasvuruTarihi)/30,"")</f>
        <v/>
      </c>
      <c r="K9" s="51" t="str">
        <f>IF('Proje ve Personel Bilgileri'!C19&gt;0,AUcret,"")</f>
        <v/>
      </c>
      <c r="L9" s="52" t="str">
        <f t="shared" ref="L9:L28" si="1">IF(LEN(B9)&gt;0,IF(PKodu=1071,IF(D9="X",3,IF(E9="X",4,IF(F9="X",IF(AND(I9&gt;0,J9&gt;=48),10,6),IF(G9="X",IF(AND(I9&gt;0,J9&gt;=48),10,6),IF(H9="X",12,0)))))),"")</f>
        <v/>
      </c>
      <c r="M9" s="51" t="str">
        <f>IF(LEN(B9)&gt;0,K9*L9,"")</f>
        <v/>
      </c>
      <c r="N9" s="51" t="str">
        <f>IF(LEN(B9)&gt;0,G011B!AJ8,"")</f>
        <v/>
      </c>
      <c r="O9" s="53" t="str">
        <f>IF(LEN(B9)&gt;0,MIN(M9,N9),"")</f>
        <v/>
      </c>
      <c r="Q9" s="24"/>
    </row>
    <row r="10" spans="1:18" ht="18" customHeight="1" x14ac:dyDescent="0.25">
      <c r="A10" s="30">
        <v>2</v>
      </c>
      <c r="B10" s="46" t="str">
        <f>IF('Proje ve Personel Bilgileri'!C20&gt;0,'Proje ve Personel Bilgileri'!C20,"")</f>
        <v/>
      </c>
      <c r="C10" s="47" t="str">
        <f>IF('Proje ve Personel Bilgileri'!C20&gt;0,'Proje ve Personel Bilgileri'!D20,"")</f>
        <v/>
      </c>
      <c r="D10" s="78"/>
      <c r="E10" s="78"/>
      <c r="F10" s="78"/>
      <c r="G10" s="78"/>
      <c r="H10" s="78"/>
      <c r="I10" s="31"/>
      <c r="J10" s="40" t="str">
        <f t="shared" ref="J10:J28" si="2">IF(AND(BasvuruTarihi&gt;0,I10&gt;0),DAYS360(I10,BasvuruTarihi)/30,"")</f>
        <v/>
      </c>
      <c r="K10" s="54" t="str">
        <f>IF('Proje ve Personel Bilgileri'!C20&gt;0,AUcret,"")</f>
        <v/>
      </c>
      <c r="L10" s="55" t="str">
        <f t="shared" si="1"/>
        <v/>
      </c>
      <c r="M10" s="54" t="str">
        <f t="shared" ref="M10:M28" si="3">IF(LEN(B10)&gt;0,K10*L10,"")</f>
        <v/>
      </c>
      <c r="N10" s="54" t="str">
        <f>IF(LEN(B10)&gt;0,G011B!AJ9,"")</f>
        <v/>
      </c>
      <c r="O10" s="56" t="str">
        <f t="shared" ref="O10:O28" si="4">IF(LEN(B10)&gt;0,MIN(M10,N10),"")</f>
        <v/>
      </c>
      <c r="Q10" s="24"/>
    </row>
    <row r="11" spans="1:18" ht="18" customHeight="1" x14ac:dyDescent="0.25">
      <c r="A11" s="30">
        <v>3</v>
      </c>
      <c r="B11" s="46" t="str">
        <f>IF('Proje ve Personel Bilgileri'!C21&gt;0,'Proje ve Personel Bilgileri'!C21,"")</f>
        <v/>
      </c>
      <c r="C11" s="47" t="str">
        <f>IF('Proje ve Personel Bilgileri'!C21&gt;0,'Proje ve Personel Bilgileri'!D21,"")</f>
        <v/>
      </c>
      <c r="D11" s="78"/>
      <c r="E11" s="78"/>
      <c r="F11" s="78"/>
      <c r="G11" s="78"/>
      <c r="H11" s="78"/>
      <c r="I11" s="31"/>
      <c r="J11" s="40" t="str">
        <f t="shared" si="2"/>
        <v/>
      </c>
      <c r="K11" s="54" t="str">
        <f>IF('Proje ve Personel Bilgileri'!C21&gt;0,AUcret,"")</f>
        <v/>
      </c>
      <c r="L11" s="55" t="str">
        <f t="shared" si="1"/>
        <v/>
      </c>
      <c r="M11" s="54" t="str">
        <f t="shared" si="3"/>
        <v/>
      </c>
      <c r="N11" s="54" t="str">
        <f>IF(LEN(B11)&gt;0,G011B!AJ10,"")</f>
        <v/>
      </c>
      <c r="O11" s="56" t="str">
        <f t="shared" si="4"/>
        <v/>
      </c>
      <c r="Q11" s="24"/>
    </row>
    <row r="12" spans="1:18" ht="18" customHeight="1" x14ac:dyDescent="0.25">
      <c r="A12" s="30">
        <v>4</v>
      </c>
      <c r="B12" s="46" t="str">
        <f>IF('Proje ve Personel Bilgileri'!C22&gt;0,'Proje ve Personel Bilgileri'!C22,"")</f>
        <v/>
      </c>
      <c r="C12" s="47" t="str">
        <f>IF('Proje ve Personel Bilgileri'!C22&gt;0,'Proje ve Personel Bilgileri'!D22,"")</f>
        <v/>
      </c>
      <c r="D12" s="78"/>
      <c r="E12" s="78"/>
      <c r="F12" s="78"/>
      <c r="G12" s="78"/>
      <c r="H12" s="78"/>
      <c r="I12" s="31"/>
      <c r="J12" s="40" t="str">
        <f t="shared" si="2"/>
        <v/>
      </c>
      <c r="K12" s="54" t="str">
        <f>IF('Proje ve Personel Bilgileri'!C22&gt;0,AUcret,"")</f>
        <v/>
      </c>
      <c r="L12" s="55" t="str">
        <f t="shared" si="1"/>
        <v/>
      </c>
      <c r="M12" s="54" t="str">
        <f t="shared" si="3"/>
        <v/>
      </c>
      <c r="N12" s="54" t="str">
        <f>IF(LEN(B12)&gt;0,G011B!AJ11,"")</f>
        <v/>
      </c>
      <c r="O12" s="56" t="str">
        <f t="shared" si="4"/>
        <v/>
      </c>
      <c r="Q12" s="24"/>
    </row>
    <row r="13" spans="1:18" ht="18" customHeight="1" x14ac:dyDescent="0.25">
      <c r="A13" s="30">
        <v>5</v>
      </c>
      <c r="B13" s="46" t="str">
        <f>IF('Proje ve Personel Bilgileri'!C23&gt;0,'Proje ve Personel Bilgileri'!C23,"")</f>
        <v/>
      </c>
      <c r="C13" s="47" t="str">
        <f>IF('Proje ve Personel Bilgileri'!C23&gt;0,'Proje ve Personel Bilgileri'!D23,"")</f>
        <v/>
      </c>
      <c r="D13" s="78"/>
      <c r="E13" s="78"/>
      <c r="F13" s="78"/>
      <c r="G13" s="78"/>
      <c r="H13" s="78"/>
      <c r="I13" s="31"/>
      <c r="J13" s="40" t="str">
        <f t="shared" si="2"/>
        <v/>
      </c>
      <c r="K13" s="54" t="str">
        <f>IF('Proje ve Personel Bilgileri'!C23&gt;0,AUcret,"")</f>
        <v/>
      </c>
      <c r="L13" s="55" t="str">
        <f t="shared" si="1"/>
        <v/>
      </c>
      <c r="M13" s="54" t="str">
        <f t="shared" si="3"/>
        <v/>
      </c>
      <c r="N13" s="54" t="str">
        <f>IF(LEN(B13)&gt;0,G011B!AJ12,"")</f>
        <v/>
      </c>
      <c r="O13" s="56" t="str">
        <f t="shared" si="4"/>
        <v/>
      </c>
      <c r="Q13" s="24"/>
    </row>
    <row r="14" spans="1:18" ht="18" customHeight="1" x14ac:dyDescent="0.25">
      <c r="A14" s="30">
        <v>6</v>
      </c>
      <c r="B14" s="46" t="str">
        <f>IF('Proje ve Personel Bilgileri'!C24&gt;0,'Proje ve Personel Bilgileri'!C24,"")</f>
        <v/>
      </c>
      <c r="C14" s="47" t="str">
        <f>IF('Proje ve Personel Bilgileri'!C24&gt;0,'Proje ve Personel Bilgileri'!D24,"")</f>
        <v/>
      </c>
      <c r="D14" s="78"/>
      <c r="E14" s="78"/>
      <c r="F14" s="78"/>
      <c r="G14" s="78"/>
      <c r="H14" s="78"/>
      <c r="I14" s="31"/>
      <c r="J14" s="40" t="str">
        <f t="shared" si="2"/>
        <v/>
      </c>
      <c r="K14" s="54" t="str">
        <f>IF('Proje ve Personel Bilgileri'!C24&gt;0,AUcret,"")</f>
        <v/>
      </c>
      <c r="L14" s="55" t="str">
        <f t="shared" si="1"/>
        <v/>
      </c>
      <c r="M14" s="54" t="str">
        <f t="shared" si="3"/>
        <v/>
      </c>
      <c r="N14" s="54" t="str">
        <f>IF(LEN(B14)&gt;0,G011B!AJ13,"")</f>
        <v/>
      </c>
      <c r="O14" s="56" t="str">
        <f t="shared" si="4"/>
        <v/>
      </c>
      <c r="Q14" s="24"/>
    </row>
    <row r="15" spans="1:18" ht="18" customHeight="1" x14ac:dyDescent="0.25">
      <c r="A15" s="30">
        <v>7</v>
      </c>
      <c r="B15" s="46" t="str">
        <f>IF('Proje ve Personel Bilgileri'!C25&gt;0,'Proje ve Personel Bilgileri'!C25,"")</f>
        <v/>
      </c>
      <c r="C15" s="47" t="str">
        <f>IF('Proje ve Personel Bilgileri'!C25&gt;0,'Proje ve Personel Bilgileri'!D25,"")</f>
        <v/>
      </c>
      <c r="D15" s="78"/>
      <c r="E15" s="78"/>
      <c r="F15" s="78"/>
      <c r="G15" s="78"/>
      <c r="H15" s="78"/>
      <c r="I15" s="31"/>
      <c r="J15" s="40" t="str">
        <f t="shared" si="2"/>
        <v/>
      </c>
      <c r="K15" s="54" t="str">
        <f>IF('Proje ve Personel Bilgileri'!C25&gt;0,AUcret,"")</f>
        <v/>
      </c>
      <c r="L15" s="55" t="str">
        <f t="shared" si="1"/>
        <v/>
      </c>
      <c r="M15" s="54" t="str">
        <f t="shared" si="3"/>
        <v/>
      </c>
      <c r="N15" s="54" t="str">
        <f>IF(LEN(B15)&gt;0,G011B!AJ14,"")</f>
        <v/>
      </c>
      <c r="O15" s="56" t="str">
        <f t="shared" si="4"/>
        <v/>
      </c>
      <c r="Q15" s="24"/>
    </row>
    <row r="16" spans="1:18" ht="18" customHeight="1" x14ac:dyDescent="0.25">
      <c r="A16" s="30">
        <v>8</v>
      </c>
      <c r="B16" s="46" t="str">
        <f>IF('Proje ve Personel Bilgileri'!C26&gt;0,'Proje ve Personel Bilgileri'!C26,"")</f>
        <v/>
      </c>
      <c r="C16" s="47" t="str">
        <f>IF('Proje ve Personel Bilgileri'!C26&gt;0,'Proje ve Personel Bilgileri'!D26,"")</f>
        <v/>
      </c>
      <c r="D16" s="78"/>
      <c r="E16" s="78"/>
      <c r="F16" s="78"/>
      <c r="G16" s="78"/>
      <c r="H16" s="78"/>
      <c r="I16" s="31"/>
      <c r="J16" s="40" t="str">
        <f t="shared" si="2"/>
        <v/>
      </c>
      <c r="K16" s="54" t="str">
        <f>IF('Proje ve Personel Bilgileri'!C26&gt;0,AUcret,"")</f>
        <v/>
      </c>
      <c r="L16" s="55" t="str">
        <f t="shared" si="1"/>
        <v/>
      </c>
      <c r="M16" s="54" t="str">
        <f t="shared" si="3"/>
        <v/>
      </c>
      <c r="N16" s="54" t="str">
        <f>IF(LEN(B16)&gt;0,G011B!AJ15,"")</f>
        <v/>
      </c>
      <c r="O16" s="56" t="str">
        <f t="shared" si="4"/>
        <v/>
      </c>
      <c r="Q16" s="24"/>
    </row>
    <row r="17" spans="1:17" ht="18" customHeight="1" x14ac:dyDescent="0.25">
      <c r="A17" s="30">
        <v>9</v>
      </c>
      <c r="B17" s="46" t="str">
        <f>IF('Proje ve Personel Bilgileri'!C27&gt;0,'Proje ve Personel Bilgileri'!C27,"")</f>
        <v/>
      </c>
      <c r="C17" s="47" t="str">
        <f>IF('Proje ve Personel Bilgileri'!C27&gt;0,'Proje ve Personel Bilgileri'!D27,"")</f>
        <v/>
      </c>
      <c r="D17" s="78"/>
      <c r="E17" s="78"/>
      <c r="F17" s="78"/>
      <c r="G17" s="78"/>
      <c r="H17" s="78"/>
      <c r="I17" s="31"/>
      <c r="J17" s="40" t="str">
        <f t="shared" si="2"/>
        <v/>
      </c>
      <c r="K17" s="54" t="str">
        <f>IF('Proje ve Personel Bilgileri'!C27&gt;0,AUcret,"")</f>
        <v/>
      </c>
      <c r="L17" s="55" t="str">
        <f t="shared" si="1"/>
        <v/>
      </c>
      <c r="M17" s="54" t="str">
        <f t="shared" si="3"/>
        <v/>
      </c>
      <c r="N17" s="54" t="str">
        <f>IF(LEN(B17)&gt;0,G011B!AJ16,"")</f>
        <v/>
      </c>
      <c r="O17" s="56" t="str">
        <f t="shared" si="4"/>
        <v/>
      </c>
      <c r="Q17" s="24"/>
    </row>
    <row r="18" spans="1:17" ht="18" customHeight="1" x14ac:dyDescent="0.25">
      <c r="A18" s="30">
        <v>10</v>
      </c>
      <c r="B18" s="46" t="str">
        <f>IF('Proje ve Personel Bilgileri'!C28&gt;0,'Proje ve Personel Bilgileri'!C28,"")</f>
        <v/>
      </c>
      <c r="C18" s="47" t="str">
        <f>IF('Proje ve Personel Bilgileri'!C28&gt;0,'Proje ve Personel Bilgileri'!D28,"")</f>
        <v/>
      </c>
      <c r="D18" s="78"/>
      <c r="E18" s="78"/>
      <c r="F18" s="78"/>
      <c r="G18" s="78"/>
      <c r="H18" s="78"/>
      <c r="I18" s="31"/>
      <c r="J18" s="40" t="str">
        <f t="shared" si="2"/>
        <v/>
      </c>
      <c r="K18" s="54" t="str">
        <f>IF('Proje ve Personel Bilgileri'!C28&gt;0,AUcret,"")</f>
        <v/>
      </c>
      <c r="L18" s="55" t="str">
        <f t="shared" si="1"/>
        <v/>
      </c>
      <c r="M18" s="54" t="str">
        <f t="shared" si="3"/>
        <v/>
      </c>
      <c r="N18" s="54" t="str">
        <f>IF(LEN(B18)&gt;0,G011B!AJ17,"")</f>
        <v/>
      </c>
      <c r="O18" s="56" t="str">
        <f t="shared" si="4"/>
        <v/>
      </c>
      <c r="Q18" s="24"/>
    </row>
    <row r="19" spans="1:17" ht="18" customHeight="1" x14ac:dyDescent="0.25">
      <c r="A19" s="30">
        <v>11</v>
      </c>
      <c r="B19" s="46" t="str">
        <f>IF('Proje ve Personel Bilgileri'!C29&gt;0,'Proje ve Personel Bilgileri'!C29,"")</f>
        <v/>
      </c>
      <c r="C19" s="47" t="str">
        <f>IF('Proje ve Personel Bilgileri'!C29&gt;0,'Proje ve Personel Bilgileri'!D29,"")</f>
        <v/>
      </c>
      <c r="D19" s="78"/>
      <c r="E19" s="78"/>
      <c r="F19" s="78"/>
      <c r="G19" s="78"/>
      <c r="H19" s="78"/>
      <c r="I19" s="31"/>
      <c r="J19" s="40" t="str">
        <f t="shared" si="2"/>
        <v/>
      </c>
      <c r="K19" s="54" t="str">
        <f>IF('Proje ve Personel Bilgileri'!C29&gt;0,AUcret,"")</f>
        <v/>
      </c>
      <c r="L19" s="55" t="str">
        <f t="shared" si="1"/>
        <v/>
      </c>
      <c r="M19" s="54" t="str">
        <f t="shared" si="3"/>
        <v/>
      </c>
      <c r="N19" s="54" t="str">
        <f>IF(LEN(B19)&gt;0,G011B!AJ18,"")</f>
        <v/>
      </c>
      <c r="O19" s="56" t="str">
        <f t="shared" si="4"/>
        <v/>
      </c>
      <c r="Q19" s="24"/>
    </row>
    <row r="20" spans="1:17" ht="18" customHeight="1" x14ac:dyDescent="0.25">
      <c r="A20" s="30">
        <v>12</v>
      </c>
      <c r="B20" s="46" t="str">
        <f>IF('Proje ve Personel Bilgileri'!C30&gt;0,'Proje ve Personel Bilgileri'!C30,"")</f>
        <v/>
      </c>
      <c r="C20" s="47" t="str">
        <f>IF('Proje ve Personel Bilgileri'!C30&gt;0,'Proje ve Personel Bilgileri'!D30,"")</f>
        <v/>
      </c>
      <c r="D20" s="78"/>
      <c r="E20" s="78"/>
      <c r="F20" s="78"/>
      <c r="G20" s="78"/>
      <c r="H20" s="78"/>
      <c r="I20" s="31"/>
      <c r="J20" s="40" t="str">
        <f t="shared" si="2"/>
        <v/>
      </c>
      <c r="K20" s="54" t="str">
        <f>IF('Proje ve Personel Bilgileri'!C30&gt;0,AUcret,"")</f>
        <v/>
      </c>
      <c r="L20" s="55" t="str">
        <f t="shared" si="1"/>
        <v/>
      </c>
      <c r="M20" s="54" t="str">
        <f t="shared" si="3"/>
        <v/>
      </c>
      <c r="N20" s="54" t="str">
        <f>IF(LEN(B20)&gt;0,G011B!AJ19,"")</f>
        <v/>
      </c>
      <c r="O20" s="56" t="str">
        <f t="shared" si="4"/>
        <v/>
      </c>
      <c r="Q20" s="24"/>
    </row>
    <row r="21" spans="1:17" ht="18" customHeight="1" x14ac:dyDescent="0.25">
      <c r="A21" s="30">
        <v>13</v>
      </c>
      <c r="B21" s="46" t="str">
        <f>IF('Proje ve Personel Bilgileri'!C31&gt;0,'Proje ve Personel Bilgileri'!C31,"")</f>
        <v/>
      </c>
      <c r="C21" s="47" t="str">
        <f>IF('Proje ve Personel Bilgileri'!C31&gt;0,'Proje ve Personel Bilgileri'!D31,"")</f>
        <v/>
      </c>
      <c r="D21" s="78"/>
      <c r="E21" s="78"/>
      <c r="F21" s="78"/>
      <c r="G21" s="78"/>
      <c r="H21" s="78"/>
      <c r="I21" s="31"/>
      <c r="J21" s="40" t="str">
        <f t="shared" si="2"/>
        <v/>
      </c>
      <c r="K21" s="54" t="str">
        <f>IF('Proje ve Personel Bilgileri'!C31&gt;0,AUcret,"")</f>
        <v/>
      </c>
      <c r="L21" s="55" t="str">
        <f t="shared" si="1"/>
        <v/>
      </c>
      <c r="M21" s="54" t="str">
        <f t="shared" si="3"/>
        <v/>
      </c>
      <c r="N21" s="54" t="str">
        <f>IF(LEN(B21)&gt;0,G011B!AJ20,"")</f>
        <v/>
      </c>
      <c r="O21" s="56" t="str">
        <f t="shared" si="4"/>
        <v/>
      </c>
      <c r="Q21" s="24"/>
    </row>
    <row r="22" spans="1:17" ht="18" customHeight="1" x14ac:dyDescent="0.25">
      <c r="A22" s="30">
        <v>14</v>
      </c>
      <c r="B22" s="46" t="str">
        <f>IF('Proje ve Personel Bilgileri'!C32&gt;0,'Proje ve Personel Bilgileri'!C32,"")</f>
        <v/>
      </c>
      <c r="C22" s="47" t="str">
        <f>IF('Proje ve Personel Bilgileri'!C32&gt;0,'Proje ve Personel Bilgileri'!D32,"")</f>
        <v/>
      </c>
      <c r="D22" s="78"/>
      <c r="E22" s="78"/>
      <c r="F22" s="78"/>
      <c r="G22" s="78"/>
      <c r="H22" s="78"/>
      <c r="I22" s="31"/>
      <c r="J22" s="40" t="str">
        <f t="shared" si="2"/>
        <v/>
      </c>
      <c r="K22" s="54" t="str">
        <f>IF('Proje ve Personel Bilgileri'!C32&gt;0,AUcret,"")</f>
        <v/>
      </c>
      <c r="L22" s="55" t="str">
        <f t="shared" si="1"/>
        <v/>
      </c>
      <c r="M22" s="54" t="str">
        <f t="shared" si="3"/>
        <v/>
      </c>
      <c r="N22" s="54" t="str">
        <f>IF(LEN(B22)&gt;0,G011B!AJ21,"")</f>
        <v/>
      </c>
      <c r="O22" s="56" t="str">
        <f t="shared" si="4"/>
        <v/>
      </c>
      <c r="Q22" s="24"/>
    </row>
    <row r="23" spans="1:17" ht="18" customHeight="1" x14ac:dyDescent="0.25">
      <c r="A23" s="30">
        <v>15</v>
      </c>
      <c r="B23" s="46" t="str">
        <f>IF('Proje ve Personel Bilgileri'!C33&gt;0,'Proje ve Personel Bilgileri'!C33,"")</f>
        <v/>
      </c>
      <c r="C23" s="47" t="str">
        <f>IF('Proje ve Personel Bilgileri'!C33&gt;0,'Proje ve Personel Bilgileri'!D33,"")</f>
        <v/>
      </c>
      <c r="D23" s="78"/>
      <c r="E23" s="78"/>
      <c r="F23" s="78"/>
      <c r="G23" s="78"/>
      <c r="H23" s="78"/>
      <c r="I23" s="31"/>
      <c r="J23" s="40" t="str">
        <f t="shared" si="2"/>
        <v/>
      </c>
      <c r="K23" s="54" t="str">
        <f>IF('Proje ve Personel Bilgileri'!C33&gt;0,AUcret,"")</f>
        <v/>
      </c>
      <c r="L23" s="55" t="str">
        <f t="shared" si="1"/>
        <v/>
      </c>
      <c r="M23" s="54" t="str">
        <f t="shared" si="3"/>
        <v/>
      </c>
      <c r="N23" s="54" t="str">
        <f>IF(LEN(B23)&gt;0,G011B!AJ22,"")</f>
        <v/>
      </c>
      <c r="O23" s="56" t="str">
        <f t="shared" si="4"/>
        <v/>
      </c>
      <c r="Q23" s="24"/>
    </row>
    <row r="24" spans="1:17" ht="18" customHeight="1" x14ac:dyDescent="0.25">
      <c r="A24" s="30">
        <v>16</v>
      </c>
      <c r="B24" s="46" t="str">
        <f>IF('Proje ve Personel Bilgileri'!C34&gt;0,'Proje ve Personel Bilgileri'!C34,"")</f>
        <v/>
      </c>
      <c r="C24" s="47" t="str">
        <f>IF('Proje ve Personel Bilgileri'!C34&gt;0,'Proje ve Personel Bilgileri'!D34,"")</f>
        <v/>
      </c>
      <c r="D24" s="78"/>
      <c r="E24" s="78"/>
      <c r="F24" s="78"/>
      <c r="G24" s="78"/>
      <c r="H24" s="78"/>
      <c r="I24" s="31"/>
      <c r="J24" s="40" t="str">
        <f t="shared" si="2"/>
        <v/>
      </c>
      <c r="K24" s="54" t="str">
        <f>IF('Proje ve Personel Bilgileri'!C34&gt;0,AUcret,"")</f>
        <v/>
      </c>
      <c r="L24" s="55" t="str">
        <f t="shared" si="1"/>
        <v/>
      </c>
      <c r="M24" s="54" t="str">
        <f t="shared" si="3"/>
        <v/>
      </c>
      <c r="N24" s="54" t="str">
        <f>IF(LEN(B24)&gt;0,G011B!AJ23,"")</f>
        <v/>
      </c>
      <c r="O24" s="56" t="str">
        <f t="shared" si="4"/>
        <v/>
      </c>
      <c r="Q24" s="24"/>
    </row>
    <row r="25" spans="1:17" ht="18" customHeight="1" x14ac:dyDescent="0.25">
      <c r="A25" s="30">
        <v>17</v>
      </c>
      <c r="B25" s="46" t="str">
        <f>IF('Proje ve Personel Bilgileri'!C35&gt;0,'Proje ve Personel Bilgileri'!C35,"")</f>
        <v/>
      </c>
      <c r="C25" s="47" t="str">
        <f>IF('Proje ve Personel Bilgileri'!C35&gt;0,'Proje ve Personel Bilgileri'!D35,"")</f>
        <v/>
      </c>
      <c r="D25" s="78"/>
      <c r="E25" s="78"/>
      <c r="F25" s="78"/>
      <c r="G25" s="78"/>
      <c r="H25" s="78"/>
      <c r="I25" s="31"/>
      <c r="J25" s="40" t="str">
        <f t="shared" si="2"/>
        <v/>
      </c>
      <c r="K25" s="54" t="str">
        <f>IF('Proje ve Personel Bilgileri'!C35&gt;0,AUcret,"")</f>
        <v/>
      </c>
      <c r="L25" s="55" t="str">
        <f t="shared" si="1"/>
        <v/>
      </c>
      <c r="M25" s="54" t="str">
        <f t="shared" si="3"/>
        <v/>
      </c>
      <c r="N25" s="54" t="str">
        <f>IF(LEN(B25)&gt;0,G011B!AJ24,"")</f>
        <v/>
      </c>
      <c r="O25" s="56" t="str">
        <f t="shared" si="4"/>
        <v/>
      </c>
      <c r="Q25" s="24"/>
    </row>
    <row r="26" spans="1:17" ht="18" customHeight="1" x14ac:dyDescent="0.25">
      <c r="A26" s="30">
        <v>18</v>
      </c>
      <c r="B26" s="46" t="str">
        <f>IF('Proje ve Personel Bilgileri'!C36&gt;0,'Proje ve Personel Bilgileri'!C36,"")</f>
        <v/>
      </c>
      <c r="C26" s="47" t="str">
        <f>IF('Proje ve Personel Bilgileri'!C36&gt;0,'Proje ve Personel Bilgileri'!D36,"")</f>
        <v/>
      </c>
      <c r="D26" s="78"/>
      <c r="E26" s="78"/>
      <c r="F26" s="78"/>
      <c r="G26" s="78"/>
      <c r="H26" s="78"/>
      <c r="I26" s="31"/>
      <c r="J26" s="40" t="str">
        <f t="shared" si="2"/>
        <v/>
      </c>
      <c r="K26" s="54" t="str">
        <f>IF('Proje ve Personel Bilgileri'!C36&gt;0,AUcret,"")</f>
        <v/>
      </c>
      <c r="L26" s="55" t="str">
        <f t="shared" si="1"/>
        <v/>
      </c>
      <c r="M26" s="54" t="str">
        <f t="shared" si="3"/>
        <v/>
      </c>
      <c r="N26" s="54" t="str">
        <f>IF(LEN(B26)&gt;0,G011B!AJ25,"")</f>
        <v/>
      </c>
      <c r="O26" s="56" t="str">
        <f t="shared" si="4"/>
        <v/>
      </c>
      <c r="Q26" s="24"/>
    </row>
    <row r="27" spans="1:17" ht="18" customHeight="1" x14ac:dyDescent="0.25">
      <c r="A27" s="30">
        <v>19</v>
      </c>
      <c r="B27" s="46" t="str">
        <f>IF('Proje ve Personel Bilgileri'!C37&gt;0,'Proje ve Personel Bilgileri'!C37,"")</f>
        <v/>
      </c>
      <c r="C27" s="47" t="str">
        <f>IF('Proje ve Personel Bilgileri'!C37&gt;0,'Proje ve Personel Bilgileri'!D37,"")</f>
        <v/>
      </c>
      <c r="D27" s="78"/>
      <c r="E27" s="78"/>
      <c r="F27" s="78"/>
      <c r="G27" s="78"/>
      <c r="H27" s="78"/>
      <c r="I27" s="31"/>
      <c r="J27" s="40" t="str">
        <f t="shared" si="2"/>
        <v/>
      </c>
      <c r="K27" s="54" t="str">
        <f>IF('Proje ve Personel Bilgileri'!C37&gt;0,AUcret,"")</f>
        <v/>
      </c>
      <c r="L27" s="55" t="str">
        <f t="shared" si="1"/>
        <v/>
      </c>
      <c r="M27" s="54" t="str">
        <f t="shared" si="3"/>
        <v/>
      </c>
      <c r="N27" s="54" t="str">
        <f>IF(LEN(B27)&gt;0,G011B!AJ26,"")</f>
        <v/>
      </c>
      <c r="O27" s="56" t="str">
        <f t="shared" si="4"/>
        <v/>
      </c>
      <c r="Q27" s="24"/>
    </row>
    <row r="28" spans="1:17" ht="18" customHeight="1" thickBot="1" x14ac:dyDescent="0.3">
      <c r="A28" s="32">
        <v>20</v>
      </c>
      <c r="B28" s="48" t="str">
        <f>IF('Proje ve Personel Bilgileri'!C38&gt;0,'Proje ve Personel Bilgileri'!C38,"")</f>
        <v/>
      </c>
      <c r="C28" s="49" t="str">
        <f>IF('Proje ve Personel Bilgileri'!C38&gt;0,'Proje ve Personel Bilgileri'!D38,"")</f>
        <v/>
      </c>
      <c r="D28" s="33"/>
      <c r="E28" s="33"/>
      <c r="F28" s="33"/>
      <c r="G28" s="33"/>
      <c r="H28" s="33"/>
      <c r="I28" s="34"/>
      <c r="J28" s="57" t="str">
        <f t="shared" si="2"/>
        <v/>
      </c>
      <c r="K28" s="58" t="str">
        <f>IF('Proje ve Personel Bilgileri'!C38&gt;0,AUcret,"")</f>
        <v/>
      </c>
      <c r="L28" s="59" t="str">
        <f t="shared" si="1"/>
        <v/>
      </c>
      <c r="M28" s="58" t="str">
        <f t="shared" si="3"/>
        <v/>
      </c>
      <c r="N28" s="58" t="str">
        <f>IF(LEN(B28)&gt;0,G011B!AJ27,"")</f>
        <v/>
      </c>
      <c r="O28" s="60" t="str">
        <f t="shared" si="4"/>
        <v/>
      </c>
    </row>
    <row r="29" spans="1:17" x14ac:dyDescent="0.25">
      <c r="A29" t="s">
        <v>45</v>
      </c>
      <c r="Q29" s="24"/>
    </row>
    <row r="30" spans="1:17" ht="3.75" customHeight="1" x14ac:dyDescent="0.25">
      <c r="Q30" s="24"/>
    </row>
    <row r="31" spans="1:17" x14ac:dyDescent="0.25">
      <c r="A31" t="s">
        <v>46</v>
      </c>
      <c r="Q31" s="24"/>
    </row>
    <row r="33" spans="1:18" ht="21" x14ac:dyDescent="0.35">
      <c r="A33" s="106" t="s">
        <v>21</v>
      </c>
      <c r="B33" s="107">
        <f ca="1">IF(imzatarihi&gt;0,imzatarihi,"")</f>
        <v>45370</v>
      </c>
      <c r="C33" s="252" t="s">
        <v>22</v>
      </c>
      <c r="D33" s="252"/>
      <c r="E33" s="106"/>
      <c r="F33" s="105" t="str">
        <f>IF(kurulusyetkilisi&gt;0,kurulusyetkilisi,"")</f>
        <v/>
      </c>
      <c r="G33" s="106"/>
      <c r="H33" s="79"/>
      <c r="I33" s="79"/>
      <c r="J33" s="9"/>
      <c r="K33" s="9"/>
      <c r="L33" s="25"/>
      <c r="M33" s="25"/>
      <c r="N33" s="25"/>
    </row>
    <row r="34" spans="1:18" ht="19.5" x14ac:dyDescent="0.3">
      <c r="A34" s="108"/>
      <c r="B34" s="108"/>
      <c r="C34" s="252" t="s">
        <v>23</v>
      </c>
      <c r="D34" s="252"/>
      <c r="E34" s="218"/>
      <c r="F34" s="218"/>
      <c r="G34" s="218"/>
      <c r="H34" s="18"/>
      <c r="I34" s="18"/>
      <c r="J34" s="9"/>
      <c r="K34" s="9"/>
      <c r="L34" s="25"/>
      <c r="M34" s="25"/>
      <c r="N34" s="25"/>
    </row>
    <row r="35" spans="1:18" ht="15.75" x14ac:dyDescent="0.25">
      <c r="A35" s="271" t="s">
        <v>35</v>
      </c>
      <c r="B35" s="271"/>
      <c r="C35" s="271"/>
      <c r="D35" s="271"/>
      <c r="E35" s="271"/>
      <c r="F35" s="271"/>
      <c r="G35" s="271"/>
      <c r="H35" s="271"/>
      <c r="I35" s="271"/>
      <c r="J35" s="271"/>
      <c r="K35" s="271"/>
      <c r="L35" s="271"/>
      <c r="M35" s="271"/>
      <c r="N35" s="271"/>
      <c r="O35" s="271"/>
      <c r="R35" s="38"/>
    </row>
    <row r="36" spans="1:18" x14ac:dyDescent="0.25">
      <c r="A36" s="251" t="str">
        <f>IF(YilDonem&lt;&gt;"",YilDonem,"")</f>
        <v/>
      </c>
      <c r="B36" s="251"/>
      <c r="C36" s="251"/>
      <c r="D36" s="251"/>
      <c r="E36" s="251"/>
      <c r="F36" s="251"/>
      <c r="G36" s="251"/>
      <c r="H36" s="251"/>
      <c r="I36" s="251"/>
      <c r="J36" s="251"/>
      <c r="K36" s="251"/>
      <c r="L36" s="251"/>
      <c r="M36" s="251"/>
      <c r="N36" s="251"/>
      <c r="O36" s="251"/>
    </row>
    <row r="37" spans="1:18" ht="19.5" thickBot="1" x14ac:dyDescent="0.35">
      <c r="A37" s="272" t="s">
        <v>52</v>
      </c>
      <c r="B37" s="272"/>
      <c r="C37" s="272"/>
      <c r="D37" s="272"/>
      <c r="E37" s="272"/>
      <c r="F37" s="272"/>
      <c r="G37" s="272"/>
      <c r="H37" s="272"/>
      <c r="I37" s="272"/>
      <c r="J37" s="272"/>
      <c r="K37" s="272"/>
      <c r="L37" s="272"/>
      <c r="M37" s="272"/>
      <c r="N37" s="272"/>
      <c r="O37" s="272"/>
    </row>
    <row r="38" spans="1:18" ht="31.5" customHeight="1" thickBot="1" x14ac:dyDescent="0.3">
      <c r="A38" s="258" t="s">
        <v>1</v>
      </c>
      <c r="B38" s="273"/>
      <c r="C38" s="242" t="str">
        <f>IF(ProjeNo&gt;0,ProjeNo,"")</f>
        <v/>
      </c>
      <c r="D38" s="243"/>
      <c r="E38" s="243"/>
      <c r="F38" s="243"/>
      <c r="G38" s="243"/>
      <c r="H38" s="243"/>
      <c r="I38" s="243"/>
      <c r="J38" s="243"/>
      <c r="K38" s="243"/>
      <c r="L38" s="243"/>
      <c r="M38" s="243"/>
      <c r="N38" s="243"/>
      <c r="O38" s="244"/>
    </row>
    <row r="39" spans="1:18" ht="42.75" customHeight="1" thickBot="1" x14ac:dyDescent="0.3">
      <c r="A39" s="253" t="s">
        <v>9</v>
      </c>
      <c r="B39" s="254"/>
      <c r="C39" s="255" t="str">
        <f>IF(ProjeAdi&gt;0,ProjeAdi,"")</f>
        <v/>
      </c>
      <c r="D39" s="256"/>
      <c r="E39" s="256"/>
      <c r="F39" s="256"/>
      <c r="G39" s="256"/>
      <c r="H39" s="256"/>
      <c r="I39" s="256"/>
      <c r="J39" s="256"/>
      <c r="K39" s="256"/>
      <c r="L39" s="256"/>
      <c r="M39" s="256"/>
      <c r="N39" s="256"/>
      <c r="O39" s="257"/>
    </row>
    <row r="40" spans="1:18" ht="31.5" customHeight="1" thickBot="1" x14ac:dyDescent="0.3">
      <c r="A40" s="258" t="s">
        <v>2</v>
      </c>
      <c r="B40" s="259"/>
      <c r="C40" s="260" t="str">
        <f>IF(BasvuruTarihi&lt;&gt;"",BasvuruTarihi,"")</f>
        <v/>
      </c>
      <c r="D40" s="261"/>
      <c r="E40" s="261"/>
      <c r="F40" s="261"/>
      <c r="G40" s="261"/>
      <c r="H40" s="261"/>
      <c r="I40" s="261"/>
      <c r="J40" s="261"/>
      <c r="K40" s="261"/>
      <c r="L40" s="261"/>
      <c r="M40" s="261"/>
      <c r="N40" s="261"/>
      <c r="O40" s="262"/>
    </row>
    <row r="41" spans="1:18" ht="15" customHeight="1" thickBot="1" x14ac:dyDescent="0.3">
      <c r="A41" s="263" t="s">
        <v>5</v>
      </c>
      <c r="B41" s="263" t="s">
        <v>6</v>
      </c>
      <c r="C41" s="265" t="s">
        <v>67</v>
      </c>
      <c r="D41" s="267" t="s">
        <v>36</v>
      </c>
      <c r="E41" s="267"/>
      <c r="F41" s="267"/>
      <c r="G41" s="267"/>
      <c r="H41" s="267"/>
      <c r="I41" s="268" t="s">
        <v>42</v>
      </c>
      <c r="J41" s="265" t="s">
        <v>51</v>
      </c>
      <c r="K41" s="265" t="s">
        <v>47</v>
      </c>
      <c r="L41" s="265" t="s">
        <v>48</v>
      </c>
      <c r="M41" s="265" t="s">
        <v>49</v>
      </c>
      <c r="N41" s="265" t="s">
        <v>50</v>
      </c>
      <c r="O41" s="265" t="s">
        <v>118</v>
      </c>
    </row>
    <row r="42" spans="1:18" ht="88.5" customHeight="1" thickBot="1" x14ac:dyDescent="0.3">
      <c r="A42" s="264"/>
      <c r="B42" s="264"/>
      <c r="C42" s="266"/>
      <c r="D42" s="26" t="s">
        <v>37</v>
      </c>
      <c r="E42" s="26" t="s">
        <v>38</v>
      </c>
      <c r="F42" s="26" t="s">
        <v>39</v>
      </c>
      <c r="G42" s="26" t="s">
        <v>40</v>
      </c>
      <c r="H42" s="26" t="s">
        <v>41</v>
      </c>
      <c r="I42" s="269"/>
      <c r="J42" s="266"/>
      <c r="K42" s="266"/>
      <c r="L42" s="270"/>
      <c r="M42" s="266"/>
      <c r="N42" s="266"/>
      <c r="O42" s="266"/>
    </row>
    <row r="43" spans="1:18" ht="18" customHeight="1" x14ac:dyDescent="0.25">
      <c r="A43" s="27">
        <v>1</v>
      </c>
      <c r="B43" s="44" t="str">
        <f>IF('Proje ve Personel Bilgileri'!C39&gt;0,'Proje ve Personel Bilgileri'!C39,"")</f>
        <v/>
      </c>
      <c r="C43" s="45" t="str">
        <f>IF('Proje ve Personel Bilgileri'!C39&gt;0,'Proje ve Personel Bilgileri'!D39,"")</f>
        <v/>
      </c>
      <c r="D43" s="28"/>
      <c r="E43" s="28"/>
      <c r="F43" s="28"/>
      <c r="G43" s="28"/>
      <c r="H43" s="28"/>
      <c r="I43" s="29"/>
      <c r="J43" s="50" t="str">
        <f t="shared" ref="J43:J62" si="5">IF(AND(BasvuruTarihi&gt;0,I43&gt;0),DAYS360(I43,BasvuruTarihi)/30,"")</f>
        <v/>
      </c>
      <c r="K43" s="51" t="str">
        <f>IF('Proje ve Personel Bilgileri'!C39&gt;0,AUcret,"")</f>
        <v/>
      </c>
      <c r="L43" s="52" t="str">
        <f t="shared" ref="L43:L62" si="6">IF(LEN(B43)&gt;0,IF(PKodu=1071,IF(D43="X",3,IF(E43="X",4,IF(F43="X",IF(AND(I43&gt;0,J43&gt;=48),10,6),IF(G43="X",IF(AND(I43&gt;0,J43&gt;=48),10,6),IF(H43="X",12,0)))))),"")</f>
        <v/>
      </c>
      <c r="M43" s="51" t="str">
        <f>IF(LEN(B43)&gt;0,K43*L43,"")</f>
        <v/>
      </c>
      <c r="N43" s="51" t="str">
        <f>IF(LEN(B43)&gt;0,G011B!AJ40,"")</f>
        <v/>
      </c>
      <c r="O43" s="53" t="str">
        <f>IF(LEN(B43)&gt;0,MIN(M43,N43),"")</f>
        <v/>
      </c>
      <c r="Q43" s="24"/>
    </row>
    <row r="44" spans="1:18" ht="18" customHeight="1" x14ac:dyDescent="0.25">
      <c r="A44" s="30">
        <v>2</v>
      </c>
      <c r="B44" s="46" t="str">
        <f>IF('Proje ve Personel Bilgileri'!C40&gt;0,'Proje ve Personel Bilgileri'!C40,"")</f>
        <v/>
      </c>
      <c r="C44" s="47" t="str">
        <f>IF('Proje ve Personel Bilgileri'!C40&gt;0,'Proje ve Personel Bilgileri'!D40,"")</f>
        <v/>
      </c>
      <c r="D44" s="78"/>
      <c r="E44" s="78"/>
      <c r="F44" s="78"/>
      <c r="G44" s="78"/>
      <c r="H44" s="78"/>
      <c r="I44" s="31"/>
      <c r="J44" s="40" t="str">
        <f t="shared" si="5"/>
        <v/>
      </c>
      <c r="K44" s="54" t="str">
        <f>IF('Proje ve Personel Bilgileri'!C40&gt;0,AUcret,"")</f>
        <v/>
      </c>
      <c r="L44" s="55" t="str">
        <f t="shared" si="6"/>
        <v/>
      </c>
      <c r="M44" s="54" t="str">
        <f t="shared" ref="M44:M62" si="7">IF(LEN(B44)&gt;0,K44*L44,"")</f>
        <v/>
      </c>
      <c r="N44" s="54" t="str">
        <f>IF(LEN(B44)&gt;0,G011B!AJ41,"")</f>
        <v/>
      </c>
      <c r="O44" s="56" t="str">
        <f t="shared" ref="O44:O62" si="8">IF(LEN(B44)&gt;0,MIN(M44,N44),"")</f>
        <v/>
      </c>
      <c r="Q44" s="24"/>
    </row>
    <row r="45" spans="1:18" ht="18" customHeight="1" x14ac:dyDescent="0.25">
      <c r="A45" s="30">
        <v>3</v>
      </c>
      <c r="B45" s="46" t="str">
        <f>IF('Proje ve Personel Bilgileri'!C41&gt;0,'Proje ve Personel Bilgileri'!C41,"")</f>
        <v/>
      </c>
      <c r="C45" s="47" t="str">
        <f>IF('Proje ve Personel Bilgileri'!C41&gt;0,'Proje ve Personel Bilgileri'!D41,"")</f>
        <v/>
      </c>
      <c r="D45" s="78"/>
      <c r="E45" s="78"/>
      <c r="F45" s="78"/>
      <c r="G45" s="78"/>
      <c r="H45" s="78"/>
      <c r="I45" s="31"/>
      <c r="J45" s="40" t="str">
        <f t="shared" si="5"/>
        <v/>
      </c>
      <c r="K45" s="54" t="str">
        <f>IF('Proje ve Personel Bilgileri'!C41&gt;0,AUcret,"")</f>
        <v/>
      </c>
      <c r="L45" s="55" t="str">
        <f t="shared" si="6"/>
        <v/>
      </c>
      <c r="M45" s="54" t="str">
        <f t="shared" si="7"/>
        <v/>
      </c>
      <c r="N45" s="54" t="str">
        <f>IF(LEN(B45)&gt;0,G011B!AJ42,"")</f>
        <v/>
      </c>
      <c r="O45" s="56" t="str">
        <f t="shared" si="8"/>
        <v/>
      </c>
      <c r="Q45" s="24"/>
    </row>
    <row r="46" spans="1:18" ht="18" customHeight="1" x14ac:dyDescent="0.25">
      <c r="A46" s="30">
        <v>4</v>
      </c>
      <c r="B46" s="46" t="str">
        <f>IF('Proje ve Personel Bilgileri'!C42&gt;0,'Proje ve Personel Bilgileri'!C42,"")</f>
        <v/>
      </c>
      <c r="C46" s="47" t="str">
        <f>IF('Proje ve Personel Bilgileri'!C42&gt;0,'Proje ve Personel Bilgileri'!D42,"")</f>
        <v/>
      </c>
      <c r="D46" s="78"/>
      <c r="E46" s="78"/>
      <c r="F46" s="78"/>
      <c r="G46" s="78"/>
      <c r="H46" s="78"/>
      <c r="I46" s="31"/>
      <c r="J46" s="40" t="str">
        <f t="shared" si="5"/>
        <v/>
      </c>
      <c r="K46" s="54" t="str">
        <f>IF('Proje ve Personel Bilgileri'!C42&gt;0,AUcret,"")</f>
        <v/>
      </c>
      <c r="L46" s="55" t="str">
        <f t="shared" si="6"/>
        <v/>
      </c>
      <c r="M46" s="54" t="str">
        <f t="shared" si="7"/>
        <v/>
      </c>
      <c r="N46" s="54" t="str">
        <f>IF(LEN(B46)&gt;0,G011B!AJ43,"")</f>
        <v/>
      </c>
      <c r="O46" s="56" t="str">
        <f t="shared" si="8"/>
        <v/>
      </c>
      <c r="Q46" s="24"/>
    </row>
    <row r="47" spans="1:18" ht="18" customHeight="1" x14ac:dyDescent="0.25">
      <c r="A47" s="30">
        <v>5</v>
      </c>
      <c r="B47" s="46" t="str">
        <f>IF('Proje ve Personel Bilgileri'!C43&gt;0,'Proje ve Personel Bilgileri'!C43,"")</f>
        <v/>
      </c>
      <c r="C47" s="47" t="str">
        <f>IF('Proje ve Personel Bilgileri'!C43&gt;0,'Proje ve Personel Bilgileri'!D43,"")</f>
        <v/>
      </c>
      <c r="D47" s="78"/>
      <c r="E47" s="78"/>
      <c r="F47" s="78"/>
      <c r="G47" s="78"/>
      <c r="H47" s="78"/>
      <c r="I47" s="31"/>
      <c r="J47" s="40" t="str">
        <f t="shared" si="5"/>
        <v/>
      </c>
      <c r="K47" s="54" t="str">
        <f>IF('Proje ve Personel Bilgileri'!C43&gt;0,AUcret,"")</f>
        <v/>
      </c>
      <c r="L47" s="55" t="str">
        <f t="shared" si="6"/>
        <v/>
      </c>
      <c r="M47" s="54" t="str">
        <f t="shared" si="7"/>
        <v/>
      </c>
      <c r="N47" s="54" t="str">
        <f>IF(LEN(B47)&gt;0,G011B!AJ44,"")</f>
        <v/>
      </c>
      <c r="O47" s="56" t="str">
        <f t="shared" si="8"/>
        <v/>
      </c>
      <c r="Q47" s="24"/>
    </row>
    <row r="48" spans="1:18" ht="18" customHeight="1" x14ac:dyDescent="0.25">
      <c r="A48" s="30">
        <v>6</v>
      </c>
      <c r="B48" s="46" t="str">
        <f>IF('Proje ve Personel Bilgileri'!C44&gt;0,'Proje ve Personel Bilgileri'!C44,"")</f>
        <v/>
      </c>
      <c r="C48" s="47" t="str">
        <f>IF('Proje ve Personel Bilgileri'!C44&gt;0,'Proje ve Personel Bilgileri'!D44,"")</f>
        <v/>
      </c>
      <c r="D48" s="78"/>
      <c r="E48" s="78"/>
      <c r="F48" s="78"/>
      <c r="G48" s="78"/>
      <c r="H48" s="78"/>
      <c r="I48" s="31"/>
      <c r="J48" s="40" t="str">
        <f t="shared" si="5"/>
        <v/>
      </c>
      <c r="K48" s="54" t="str">
        <f>IF('Proje ve Personel Bilgileri'!C44&gt;0,AUcret,"")</f>
        <v/>
      </c>
      <c r="L48" s="55" t="str">
        <f t="shared" si="6"/>
        <v/>
      </c>
      <c r="M48" s="54" t="str">
        <f t="shared" si="7"/>
        <v/>
      </c>
      <c r="N48" s="54" t="str">
        <f>IF(LEN(B48)&gt;0,G011B!AJ45,"")</f>
        <v/>
      </c>
      <c r="O48" s="56" t="str">
        <f t="shared" si="8"/>
        <v/>
      </c>
      <c r="Q48" s="24"/>
    </row>
    <row r="49" spans="1:17" ht="18" customHeight="1" x14ac:dyDescent="0.25">
      <c r="A49" s="30">
        <v>7</v>
      </c>
      <c r="B49" s="46" t="str">
        <f>IF('Proje ve Personel Bilgileri'!C45&gt;0,'Proje ve Personel Bilgileri'!C45,"")</f>
        <v/>
      </c>
      <c r="C49" s="47" t="str">
        <f>IF('Proje ve Personel Bilgileri'!C45&gt;0,'Proje ve Personel Bilgileri'!D45,"")</f>
        <v/>
      </c>
      <c r="D49" s="78"/>
      <c r="E49" s="78"/>
      <c r="F49" s="78"/>
      <c r="G49" s="78"/>
      <c r="H49" s="78"/>
      <c r="I49" s="31"/>
      <c r="J49" s="40" t="str">
        <f t="shared" si="5"/>
        <v/>
      </c>
      <c r="K49" s="54" t="str">
        <f>IF('Proje ve Personel Bilgileri'!C45&gt;0,AUcret,"")</f>
        <v/>
      </c>
      <c r="L49" s="55" t="str">
        <f t="shared" si="6"/>
        <v/>
      </c>
      <c r="M49" s="54" t="str">
        <f t="shared" si="7"/>
        <v/>
      </c>
      <c r="N49" s="54" t="str">
        <f>IF(LEN(B49)&gt;0,G011B!AJ46,"")</f>
        <v/>
      </c>
      <c r="O49" s="56" t="str">
        <f t="shared" si="8"/>
        <v/>
      </c>
      <c r="Q49" s="24"/>
    </row>
    <row r="50" spans="1:17" ht="18" customHeight="1" x14ac:dyDescent="0.25">
      <c r="A50" s="30">
        <v>8</v>
      </c>
      <c r="B50" s="46" t="str">
        <f>IF('Proje ve Personel Bilgileri'!C46&gt;0,'Proje ve Personel Bilgileri'!C46,"")</f>
        <v/>
      </c>
      <c r="C50" s="47" t="str">
        <f>IF('Proje ve Personel Bilgileri'!C46&gt;0,'Proje ve Personel Bilgileri'!D46,"")</f>
        <v/>
      </c>
      <c r="D50" s="78"/>
      <c r="E50" s="78"/>
      <c r="F50" s="78"/>
      <c r="G50" s="78"/>
      <c r="H50" s="78"/>
      <c r="I50" s="31"/>
      <c r="J50" s="40" t="str">
        <f t="shared" si="5"/>
        <v/>
      </c>
      <c r="K50" s="54" t="str">
        <f>IF('Proje ve Personel Bilgileri'!C46&gt;0,AUcret,"")</f>
        <v/>
      </c>
      <c r="L50" s="55" t="str">
        <f t="shared" si="6"/>
        <v/>
      </c>
      <c r="M50" s="54" t="str">
        <f t="shared" si="7"/>
        <v/>
      </c>
      <c r="N50" s="54" t="str">
        <f>IF(LEN(B50)&gt;0,G011B!AJ47,"")</f>
        <v/>
      </c>
      <c r="O50" s="56" t="str">
        <f t="shared" si="8"/>
        <v/>
      </c>
      <c r="Q50" s="24"/>
    </row>
    <row r="51" spans="1:17" ht="18" customHeight="1" x14ac:dyDescent="0.25">
      <c r="A51" s="30">
        <v>9</v>
      </c>
      <c r="B51" s="46" t="str">
        <f>IF('Proje ve Personel Bilgileri'!C47&gt;0,'Proje ve Personel Bilgileri'!C47,"")</f>
        <v/>
      </c>
      <c r="C51" s="47" t="str">
        <f>IF('Proje ve Personel Bilgileri'!C47&gt;0,'Proje ve Personel Bilgileri'!D47,"")</f>
        <v/>
      </c>
      <c r="D51" s="78"/>
      <c r="E51" s="78"/>
      <c r="F51" s="78"/>
      <c r="G51" s="78"/>
      <c r="H51" s="78"/>
      <c r="I51" s="31"/>
      <c r="J51" s="40" t="str">
        <f t="shared" si="5"/>
        <v/>
      </c>
      <c r="K51" s="54" t="str">
        <f>IF('Proje ve Personel Bilgileri'!C47&gt;0,AUcret,"")</f>
        <v/>
      </c>
      <c r="L51" s="55" t="str">
        <f t="shared" si="6"/>
        <v/>
      </c>
      <c r="M51" s="54" t="str">
        <f t="shared" si="7"/>
        <v/>
      </c>
      <c r="N51" s="54" t="str">
        <f>IF(LEN(B51)&gt;0,G011B!AJ48,"")</f>
        <v/>
      </c>
      <c r="O51" s="56" t="str">
        <f t="shared" si="8"/>
        <v/>
      </c>
      <c r="Q51" s="24"/>
    </row>
    <row r="52" spans="1:17" ht="18" customHeight="1" x14ac:dyDescent="0.25">
      <c r="A52" s="30">
        <v>10</v>
      </c>
      <c r="B52" s="46" t="str">
        <f>IF('Proje ve Personel Bilgileri'!C48&gt;0,'Proje ve Personel Bilgileri'!C48,"")</f>
        <v/>
      </c>
      <c r="C52" s="47" t="str">
        <f>IF('Proje ve Personel Bilgileri'!C48&gt;0,'Proje ve Personel Bilgileri'!D48,"")</f>
        <v/>
      </c>
      <c r="D52" s="78"/>
      <c r="E52" s="78"/>
      <c r="F52" s="78"/>
      <c r="G52" s="78"/>
      <c r="H52" s="78"/>
      <c r="I52" s="31"/>
      <c r="J52" s="40" t="str">
        <f t="shared" si="5"/>
        <v/>
      </c>
      <c r="K52" s="54" t="str">
        <f>IF('Proje ve Personel Bilgileri'!C48&gt;0,AUcret,"")</f>
        <v/>
      </c>
      <c r="L52" s="55" t="str">
        <f t="shared" si="6"/>
        <v/>
      </c>
      <c r="M52" s="54" t="str">
        <f t="shared" si="7"/>
        <v/>
      </c>
      <c r="N52" s="54" t="str">
        <f>IF(LEN(B52)&gt;0,G011B!AJ49,"")</f>
        <v/>
      </c>
      <c r="O52" s="56" t="str">
        <f t="shared" si="8"/>
        <v/>
      </c>
      <c r="Q52" s="24"/>
    </row>
    <row r="53" spans="1:17" ht="18" customHeight="1" x14ac:dyDescent="0.25">
      <c r="A53" s="30">
        <v>11</v>
      </c>
      <c r="B53" s="46" t="str">
        <f>IF('Proje ve Personel Bilgileri'!C49&gt;0,'Proje ve Personel Bilgileri'!C49,"")</f>
        <v/>
      </c>
      <c r="C53" s="47" t="str">
        <f>IF('Proje ve Personel Bilgileri'!C49&gt;0,'Proje ve Personel Bilgileri'!D49,"")</f>
        <v/>
      </c>
      <c r="D53" s="78"/>
      <c r="E53" s="78"/>
      <c r="F53" s="78"/>
      <c r="G53" s="78"/>
      <c r="H53" s="78"/>
      <c r="I53" s="31"/>
      <c r="J53" s="40" t="str">
        <f t="shared" si="5"/>
        <v/>
      </c>
      <c r="K53" s="54" t="str">
        <f>IF('Proje ve Personel Bilgileri'!C49&gt;0,AUcret,"")</f>
        <v/>
      </c>
      <c r="L53" s="55" t="str">
        <f t="shared" si="6"/>
        <v/>
      </c>
      <c r="M53" s="54" t="str">
        <f t="shared" si="7"/>
        <v/>
      </c>
      <c r="N53" s="54" t="str">
        <f>IF(LEN(B53)&gt;0,G011B!AJ50,"")</f>
        <v/>
      </c>
      <c r="O53" s="56" t="str">
        <f t="shared" si="8"/>
        <v/>
      </c>
      <c r="Q53" s="24"/>
    </row>
    <row r="54" spans="1:17" ht="18" customHeight="1" x14ac:dyDescent="0.25">
      <c r="A54" s="30">
        <v>12</v>
      </c>
      <c r="B54" s="46" t="str">
        <f>IF('Proje ve Personel Bilgileri'!C50&gt;0,'Proje ve Personel Bilgileri'!C50,"")</f>
        <v/>
      </c>
      <c r="C54" s="47" t="str">
        <f>IF('Proje ve Personel Bilgileri'!C50&gt;0,'Proje ve Personel Bilgileri'!D50,"")</f>
        <v/>
      </c>
      <c r="D54" s="78"/>
      <c r="E54" s="78"/>
      <c r="F54" s="78"/>
      <c r="G54" s="78"/>
      <c r="H54" s="78"/>
      <c r="I54" s="31"/>
      <c r="J54" s="40" t="str">
        <f t="shared" si="5"/>
        <v/>
      </c>
      <c r="K54" s="54" t="str">
        <f>IF('Proje ve Personel Bilgileri'!C50&gt;0,AUcret,"")</f>
        <v/>
      </c>
      <c r="L54" s="55" t="str">
        <f t="shared" si="6"/>
        <v/>
      </c>
      <c r="M54" s="54" t="str">
        <f t="shared" si="7"/>
        <v/>
      </c>
      <c r="N54" s="54" t="str">
        <f>IF(LEN(B54)&gt;0,G011B!AJ51,"")</f>
        <v/>
      </c>
      <c r="O54" s="56" t="str">
        <f t="shared" si="8"/>
        <v/>
      </c>
      <c r="Q54" s="24"/>
    </row>
    <row r="55" spans="1:17" ht="18" customHeight="1" x14ac:dyDescent="0.25">
      <c r="A55" s="30">
        <v>13</v>
      </c>
      <c r="B55" s="46" t="str">
        <f>IF('Proje ve Personel Bilgileri'!C51&gt;0,'Proje ve Personel Bilgileri'!C51,"")</f>
        <v/>
      </c>
      <c r="C55" s="47" t="str">
        <f>IF('Proje ve Personel Bilgileri'!C51&gt;0,'Proje ve Personel Bilgileri'!D51,"")</f>
        <v/>
      </c>
      <c r="D55" s="78"/>
      <c r="E55" s="78"/>
      <c r="F55" s="78"/>
      <c r="G55" s="78"/>
      <c r="H55" s="78"/>
      <c r="I55" s="31"/>
      <c r="J55" s="40" t="str">
        <f t="shared" si="5"/>
        <v/>
      </c>
      <c r="K55" s="54" t="str">
        <f>IF('Proje ve Personel Bilgileri'!C51&gt;0,AUcret,"")</f>
        <v/>
      </c>
      <c r="L55" s="55" t="str">
        <f t="shared" si="6"/>
        <v/>
      </c>
      <c r="M55" s="54" t="str">
        <f t="shared" si="7"/>
        <v/>
      </c>
      <c r="N55" s="54" t="str">
        <f>IF(LEN(B55)&gt;0,G011B!AJ52,"")</f>
        <v/>
      </c>
      <c r="O55" s="56" t="str">
        <f t="shared" si="8"/>
        <v/>
      </c>
      <c r="Q55" s="24"/>
    </row>
    <row r="56" spans="1:17" ht="18" customHeight="1" x14ac:dyDescent="0.25">
      <c r="A56" s="30">
        <v>14</v>
      </c>
      <c r="B56" s="46" t="str">
        <f>IF('Proje ve Personel Bilgileri'!C52&gt;0,'Proje ve Personel Bilgileri'!C52,"")</f>
        <v/>
      </c>
      <c r="C56" s="47" t="str">
        <f>IF('Proje ve Personel Bilgileri'!C52&gt;0,'Proje ve Personel Bilgileri'!D52,"")</f>
        <v/>
      </c>
      <c r="D56" s="78"/>
      <c r="E56" s="78"/>
      <c r="F56" s="78"/>
      <c r="G56" s="78"/>
      <c r="H56" s="78"/>
      <c r="I56" s="31"/>
      <c r="J56" s="40" t="str">
        <f t="shared" si="5"/>
        <v/>
      </c>
      <c r="K56" s="54" t="str">
        <f>IF('Proje ve Personel Bilgileri'!C52&gt;0,AUcret,"")</f>
        <v/>
      </c>
      <c r="L56" s="55" t="str">
        <f t="shared" si="6"/>
        <v/>
      </c>
      <c r="M56" s="54" t="str">
        <f t="shared" si="7"/>
        <v/>
      </c>
      <c r="N56" s="54" t="str">
        <f>IF(LEN(B56)&gt;0,G011B!AJ53,"")</f>
        <v/>
      </c>
      <c r="O56" s="56" t="str">
        <f t="shared" si="8"/>
        <v/>
      </c>
      <c r="Q56" s="24"/>
    </row>
    <row r="57" spans="1:17" ht="18" customHeight="1" x14ac:dyDescent="0.25">
      <c r="A57" s="30">
        <v>15</v>
      </c>
      <c r="B57" s="46" t="str">
        <f>IF('Proje ve Personel Bilgileri'!C53&gt;0,'Proje ve Personel Bilgileri'!C53,"")</f>
        <v/>
      </c>
      <c r="C57" s="47" t="str">
        <f>IF('Proje ve Personel Bilgileri'!C53&gt;0,'Proje ve Personel Bilgileri'!D53,"")</f>
        <v/>
      </c>
      <c r="D57" s="78"/>
      <c r="E57" s="78"/>
      <c r="F57" s="78"/>
      <c r="G57" s="78"/>
      <c r="H57" s="78"/>
      <c r="I57" s="31"/>
      <c r="J57" s="40" t="str">
        <f t="shared" si="5"/>
        <v/>
      </c>
      <c r="K57" s="54" t="str">
        <f>IF('Proje ve Personel Bilgileri'!C53&gt;0,AUcret,"")</f>
        <v/>
      </c>
      <c r="L57" s="55" t="str">
        <f t="shared" si="6"/>
        <v/>
      </c>
      <c r="M57" s="54" t="str">
        <f t="shared" si="7"/>
        <v/>
      </c>
      <c r="N57" s="54" t="str">
        <f>IF(LEN(B57)&gt;0,G011B!AJ54,"")</f>
        <v/>
      </c>
      <c r="O57" s="56" t="str">
        <f t="shared" si="8"/>
        <v/>
      </c>
      <c r="Q57" s="24"/>
    </row>
    <row r="58" spans="1:17" ht="18" customHeight="1" x14ac:dyDescent="0.25">
      <c r="A58" s="30">
        <v>16</v>
      </c>
      <c r="B58" s="46" t="str">
        <f>IF('Proje ve Personel Bilgileri'!C54&gt;0,'Proje ve Personel Bilgileri'!C54,"")</f>
        <v/>
      </c>
      <c r="C58" s="47" t="str">
        <f>IF('Proje ve Personel Bilgileri'!C54&gt;0,'Proje ve Personel Bilgileri'!D54,"")</f>
        <v/>
      </c>
      <c r="D58" s="78"/>
      <c r="E58" s="78"/>
      <c r="F58" s="78"/>
      <c r="G58" s="78"/>
      <c r="H58" s="78"/>
      <c r="I58" s="31"/>
      <c r="J58" s="40" t="str">
        <f t="shared" si="5"/>
        <v/>
      </c>
      <c r="K58" s="54" t="str">
        <f>IF('Proje ve Personel Bilgileri'!C54&gt;0,AUcret,"")</f>
        <v/>
      </c>
      <c r="L58" s="55" t="str">
        <f t="shared" si="6"/>
        <v/>
      </c>
      <c r="M58" s="54" t="str">
        <f t="shared" si="7"/>
        <v/>
      </c>
      <c r="N58" s="54" t="str">
        <f>IF(LEN(B58)&gt;0,G011B!AJ55,"")</f>
        <v/>
      </c>
      <c r="O58" s="56" t="str">
        <f t="shared" si="8"/>
        <v/>
      </c>
      <c r="Q58" s="24"/>
    </row>
    <row r="59" spans="1:17" ht="18" customHeight="1" x14ac:dyDescent="0.25">
      <c r="A59" s="30">
        <v>17</v>
      </c>
      <c r="B59" s="46" t="str">
        <f>IF('Proje ve Personel Bilgileri'!C55&gt;0,'Proje ve Personel Bilgileri'!C55,"")</f>
        <v/>
      </c>
      <c r="C59" s="47" t="str">
        <f>IF('Proje ve Personel Bilgileri'!C55&gt;0,'Proje ve Personel Bilgileri'!D55,"")</f>
        <v/>
      </c>
      <c r="D59" s="78"/>
      <c r="E59" s="78"/>
      <c r="F59" s="78"/>
      <c r="G59" s="78"/>
      <c r="H59" s="78"/>
      <c r="I59" s="31"/>
      <c r="J59" s="40" t="str">
        <f t="shared" si="5"/>
        <v/>
      </c>
      <c r="K59" s="54" t="str">
        <f>IF('Proje ve Personel Bilgileri'!C55&gt;0,AUcret,"")</f>
        <v/>
      </c>
      <c r="L59" s="55" t="str">
        <f t="shared" si="6"/>
        <v/>
      </c>
      <c r="M59" s="54" t="str">
        <f t="shared" si="7"/>
        <v/>
      </c>
      <c r="N59" s="54" t="str">
        <f>IF(LEN(B59)&gt;0,G011B!AJ56,"")</f>
        <v/>
      </c>
      <c r="O59" s="56" t="str">
        <f t="shared" si="8"/>
        <v/>
      </c>
      <c r="Q59" s="24"/>
    </row>
    <row r="60" spans="1:17" ht="18" customHeight="1" x14ac:dyDescent="0.25">
      <c r="A60" s="30">
        <v>18</v>
      </c>
      <c r="B60" s="46" t="str">
        <f>IF('Proje ve Personel Bilgileri'!C56&gt;0,'Proje ve Personel Bilgileri'!C56,"")</f>
        <v/>
      </c>
      <c r="C60" s="47" t="str">
        <f>IF('Proje ve Personel Bilgileri'!C56&gt;0,'Proje ve Personel Bilgileri'!D56,"")</f>
        <v/>
      </c>
      <c r="D60" s="78"/>
      <c r="E60" s="78"/>
      <c r="F60" s="78"/>
      <c r="G60" s="78"/>
      <c r="H60" s="78"/>
      <c r="I60" s="31"/>
      <c r="J60" s="40" t="str">
        <f t="shared" si="5"/>
        <v/>
      </c>
      <c r="K60" s="54" t="str">
        <f>IF('Proje ve Personel Bilgileri'!C56&gt;0,AUcret,"")</f>
        <v/>
      </c>
      <c r="L60" s="55" t="str">
        <f t="shared" si="6"/>
        <v/>
      </c>
      <c r="M60" s="54" t="str">
        <f t="shared" si="7"/>
        <v/>
      </c>
      <c r="N60" s="54" t="str">
        <f>IF(LEN(B60)&gt;0,G011B!AJ57,"")</f>
        <v/>
      </c>
      <c r="O60" s="56" t="str">
        <f t="shared" si="8"/>
        <v/>
      </c>
      <c r="Q60" s="24"/>
    </row>
    <row r="61" spans="1:17" ht="18" customHeight="1" x14ac:dyDescent="0.25">
      <c r="A61" s="30">
        <v>19</v>
      </c>
      <c r="B61" s="46" t="str">
        <f>IF('Proje ve Personel Bilgileri'!C57&gt;0,'Proje ve Personel Bilgileri'!C57,"")</f>
        <v/>
      </c>
      <c r="C61" s="47" t="str">
        <f>IF('Proje ve Personel Bilgileri'!C57&gt;0,'Proje ve Personel Bilgileri'!D57,"")</f>
        <v/>
      </c>
      <c r="D61" s="78"/>
      <c r="E61" s="78"/>
      <c r="F61" s="78"/>
      <c r="G61" s="78"/>
      <c r="H61" s="78"/>
      <c r="I61" s="31"/>
      <c r="J61" s="40" t="str">
        <f t="shared" si="5"/>
        <v/>
      </c>
      <c r="K61" s="54" t="str">
        <f>IF('Proje ve Personel Bilgileri'!C57&gt;0,AUcret,"")</f>
        <v/>
      </c>
      <c r="L61" s="55" t="str">
        <f t="shared" si="6"/>
        <v/>
      </c>
      <c r="M61" s="54" t="str">
        <f t="shared" si="7"/>
        <v/>
      </c>
      <c r="N61" s="54" t="str">
        <f>IF(LEN(B61)&gt;0,G011B!AJ58,"")</f>
        <v/>
      </c>
      <c r="O61" s="56" t="str">
        <f t="shared" si="8"/>
        <v/>
      </c>
      <c r="Q61" s="24"/>
    </row>
    <row r="62" spans="1:17" ht="18" customHeight="1" thickBot="1" x14ac:dyDescent="0.3">
      <c r="A62" s="32">
        <v>20</v>
      </c>
      <c r="B62" s="48" t="str">
        <f>IF('Proje ve Personel Bilgileri'!C58&gt;0,'Proje ve Personel Bilgileri'!C58,"")</f>
        <v/>
      </c>
      <c r="C62" s="49" t="str">
        <f>IF('Proje ve Personel Bilgileri'!C58&gt;0,'Proje ve Personel Bilgileri'!D58,"")</f>
        <v/>
      </c>
      <c r="D62" s="33"/>
      <c r="E62" s="33"/>
      <c r="F62" s="33"/>
      <c r="G62" s="33"/>
      <c r="H62" s="33"/>
      <c r="I62" s="34"/>
      <c r="J62" s="57" t="str">
        <f t="shared" si="5"/>
        <v/>
      </c>
      <c r="K62" s="58" t="str">
        <f>IF('Proje ve Personel Bilgileri'!C58&gt;0,AUcret,"")</f>
        <v/>
      </c>
      <c r="L62" s="59" t="str">
        <f t="shared" si="6"/>
        <v/>
      </c>
      <c r="M62" s="58" t="str">
        <f t="shared" si="7"/>
        <v/>
      </c>
      <c r="N62" s="58" t="str">
        <f>IF(LEN(B62)&gt;0,G011B!AJ59,"")</f>
        <v/>
      </c>
      <c r="O62" s="60" t="str">
        <f t="shared" si="8"/>
        <v/>
      </c>
    </row>
    <row r="63" spans="1:17" x14ac:dyDescent="0.25">
      <c r="A63" t="s">
        <v>45</v>
      </c>
      <c r="Q63" s="24"/>
    </row>
    <row r="64" spans="1:17" ht="4.5" customHeight="1" x14ac:dyDescent="0.25">
      <c r="Q64" s="24"/>
    </row>
    <row r="65" spans="1:17" x14ac:dyDescent="0.25">
      <c r="A65" t="s">
        <v>46</v>
      </c>
      <c r="Q65" s="24"/>
    </row>
    <row r="67" spans="1:17" ht="21" x14ac:dyDescent="0.35">
      <c r="A67" s="106" t="s">
        <v>21</v>
      </c>
      <c r="B67" s="107">
        <f ca="1">IF(imzatarihi&gt;0,imzatarihi,"")</f>
        <v>45370</v>
      </c>
      <c r="C67" s="252" t="s">
        <v>22</v>
      </c>
      <c r="D67" s="252"/>
      <c r="E67" s="106"/>
      <c r="F67" s="105" t="str">
        <f>IF(kurulusyetkilisi&gt;0,kurulusyetkilisi,"")</f>
        <v/>
      </c>
      <c r="G67" s="106"/>
      <c r="H67" s="79"/>
      <c r="I67" s="79"/>
      <c r="J67" s="9"/>
      <c r="K67" s="9"/>
      <c r="L67" s="25"/>
      <c r="M67" s="25"/>
      <c r="N67" s="25"/>
    </row>
    <row r="68" spans="1:17" ht="19.5" x14ac:dyDescent="0.3">
      <c r="A68" s="108"/>
      <c r="B68" s="108"/>
      <c r="C68" s="252" t="s">
        <v>23</v>
      </c>
      <c r="D68" s="252"/>
      <c r="E68" s="218"/>
      <c r="F68" s="218"/>
      <c r="G68" s="218"/>
      <c r="H68" s="18"/>
      <c r="I68" s="18"/>
      <c r="J68" s="9"/>
      <c r="K68" s="9"/>
      <c r="L68" s="25"/>
      <c r="M68" s="25"/>
      <c r="N68" s="25"/>
    </row>
  </sheetData>
  <sheetProtection algorithmName="SHA-512" hashValue="kgS1Hjm6Fwsp38n6iWa2SXqVBbwtOTpPcoDrDkf7WEMhl19WsXN2lNpWkiqC1ZEIMCeWxcTyYPU8If7HwBTsrQ==" saltValue="rsEq/IyGJEEWeIUmXtrA2w==" spinCount="100000" sheet="1" objects="1" scenarios="1"/>
  <mergeCells count="46">
    <mergeCell ref="C33:D33"/>
    <mergeCell ref="C34:D34"/>
    <mergeCell ref="E34:G34"/>
    <mergeCell ref="A3:O3"/>
    <mergeCell ref="N7:N8"/>
    <mergeCell ref="A7:A8"/>
    <mergeCell ref="B7:B8"/>
    <mergeCell ref="C7:C8"/>
    <mergeCell ref="D7:H7"/>
    <mergeCell ref="A1:O1"/>
    <mergeCell ref="O7:O8"/>
    <mergeCell ref="A6:B6"/>
    <mergeCell ref="A4:B4"/>
    <mergeCell ref="A5:B5"/>
    <mergeCell ref="C4:O4"/>
    <mergeCell ref="C5:O5"/>
    <mergeCell ref="C6:O6"/>
    <mergeCell ref="I7:I8"/>
    <mergeCell ref="J7:J8"/>
    <mergeCell ref="A2:O2"/>
    <mergeCell ref="K7:K8"/>
    <mergeCell ref="L7:L8"/>
    <mergeCell ref="M7:M8"/>
    <mergeCell ref="N41:N42"/>
    <mergeCell ref="O41:O42"/>
    <mergeCell ref="A35:O35"/>
    <mergeCell ref="A36:O36"/>
    <mergeCell ref="A37:O37"/>
    <mergeCell ref="A38:B38"/>
    <mergeCell ref="C38:O38"/>
    <mergeCell ref="C67:D67"/>
    <mergeCell ref="C68:D68"/>
    <mergeCell ref="E68:G68"/>
    <mergeCell ref="A39:B39"/>
    <mergeCell ref="C39:O39"/>
    <mergeCell ref="A40:B40"/>
    <mergeCell ref="C40:O40"/>
    <mergeCell ref="A41:A42"/>
    <mergeCell ref="B41:B42"/>
    <mergeCell ref="C41:C42"/>
    <mergeCell ref="D41:H41"/>
    <mergeCell ref="I41:I42"/>
    <mergeCell ref="J41:J42"/>
    <mergeCell ref="K41:K42"/>
    <mergeCell ref="L41:L42"/>
    <mergeCell ref="M41:M42"/>
  </mergeCells>
  <dataValidations count="1">
    <dataValidation type="list" allowBlank="1" showInputMessage="1" showErrorMessage="1" prompt="Mezuniyet durumuna göre X seçiniz._x000a_" sqref="D9:H28 D43:H62">
      <formula1>"X"</formula1>
    </dataValidation>
  </dataValidations>
  <pageMargins left="0.7" right="0.7" top="0.75" bottom="0.75" header="0.3" footer="0.3"/>
  <pageSetup paperSize="9" scale="69" orientation="landscape" r:id="rId1"/>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AM819"/>
  <sheetViews>
    <sheetView zoomScale="60" zoomScaleNormal="60" zoomScaleSheetLayoutView="40" workbookViewId="0">
      <selection activeCell="F8" sqref="F8"/>
    </sheetView>
  </sheetViews>
  <sheetFormatPr defaultColWidth="8.85546875" defaultRowHeight="15" x14ac:dyDescent="0.25"/>
  <cols>
    <col min="1" max="1" width="8.28515625" customWidth="1"/>
    <col min="2" max="2" width="33" customWidth="1"/>
    <col min="3" max="3" width="20.7109375" bestFit="1" customWidth="1"/>
    <col min="4" max="4" width="39.85546875" customWidth="1"/>
    <col min="5" max="5" width="0" hidden="1" customWidth="1"/>
    <col min="7" max="7" width="0" hidden="1" customWidth="1"/>
    <col min="9" max="9" width="0" hidden="1" customWidth="1"/>
    <col min="11" max="11" width="0" hidden="1" customWidth="1"/>
    <col min="13" max="13" width="0" hidden="1" customWidth="1"/>
    <col min="15" max="15" width="0" hidden="1" customWidth="1"/>
    <col min="17" max="17" width="0" hidden="1" customWidth="1"/>
    <col min="19" max="19" width="0" hidden="1" customWidth="1"/>
    <col min="21" max="21" width="0" hidden="1" customWidth="1"/>
    <col min="23" max="23" width="0" hidden="1" customWidth="1"/>
    <col min="25" max="25" width="0" hidden="1" customWidth="1"/>
    <col min="27" max="27" width="0" hidden="1" customWidth="1"/>
    <col min="29" max="29" width="0" hidden="1" customWidth="1"/>
    <col min="31" max="31" width="0" hidden="1" customWidth="1"/>
    <col min="33" max="33" width="0" hidden="1" customWidth="1"/>
    <col min="35" max="35" width="9.85546875" customWidth="1"/>
    <col min="36" max="36" width="14.7109375" customWidth="1"/>
    <col min="37" max="37" width="17.7109375" customWidth="1"/>
    <col min="39" max="39" width="17.7109375" customWidth="1"/>
  </cols>
  <sheetData>
    <row r="1" spans="1:39" ht="15.75" x14ac:dyDescent="0.25">
      <c r="A1" s="271" t="s">
        <v>53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row>
    <row r="2" spans="1:39" x14ac:dyDescent="0.25">
      <c r="A2" s="251" t="str">
        <f>IF(YilDonem&lt;&gt;"",YilDonem,"")</f>
        <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row>
    <row r="3" spans="1:39" ht="19.5" thickBot="1" x14ac:dyDescent="0.35">
      <c r="A3" s="277" t="s">
        <v>57</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row>
    <row r="4" spans="1:39" ht="19.5" customHeight="1" thickBot="1" x14ac:dyDescent="0.3">
      <c r="A4" s="258" t="s">
        <v>1</v>
      </c>
      <c r="B4" s="273"/>
      <c r="C4" s="242" t="str">
        <f>IF(ProjeNo&gt;0,ProjeNo,"")</f>
        <v/>
      </c>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4"/>
    </row>
    <row r="5" spans="1:39" ht="29.25" customHeight="1" thickBot="1" x14ac:dyDescent="0.3">
      <c r="A5" s="279" t="s">
        <v>9</v>
      </c>
      <c r="B5" s="259"/>
      <c r="C5" s="242" t="str">
        <f>IF(ProjeAdi&gt;0,ProjeAdi,"")</f>
        <v/>
      </c>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4"/>
    </row>
    <row r="6" spans="1:39" s="2" customFormat="1" ht="51" customHeight="1" thickBot="1" x14ac:dyDescent="0.3">
      <c r="A6" s="274" t="s">
        <v>5</v>
      </c>
      <c r="B6" s="274" t="s">
        <v>6</v>
      </c>
      <c r="C6" s="274" t="s">
        <v>44</v>
      </c>
      <c r="D6" s="274" t="s">
        <v>69</v>
      </c>
      <c r="E6" s="239" t="str">
        <f>IF(YilDonem&lt;&gt;"",VLOOKUP(DönBasAy,AyTablo,2,0),"")</f>
        <v/>
      </c>
      <c r="F6" s="240"/>
      <c r="G6" s="239" t="str">
        <f>IF(YilDonem&lt;&gt;"",VLOOKUP(DönBasAy+1,AyTablo,2,0),"")</f>
        <v/>
      </c>
      <c r="H6" s="240"/>
      <c r="I6" s="239" t="str">
        <f>IF(YilDonem&lt;&gt;"",VLOOKUP(DönBasAy+2,AyTablo,2,0),"")</f>
        <v/>
      </c>
      <c r="J6" s="240"/>
      <c r="K6" s="239" t="str">
        <f>IF(YilDonem&lt;&gt;"",VLOOKUP(DönBasAy+3,AyTablo,2,0),"")</f>
        <v/>
      </c>
      <c r="L6" s="240"/>
      <c r="M6" s="239" t="str">
        <f>IF(YilDonem&lt;&gt;"",VLOOKUP(DönBasAy+4,AyTablo,2,0),"")</f>
        <v/>
      </c>
      <c r="N6" s="240"/>
      <c r="O6" s="239" t="str">
        <f>IF(YilDonem&lt;&gt;"",VLOOKUP(DönBasAy+5,AyTablo,2,0),"")</f>
        <v/>
      </c>
      <c r="P6" s="240"/>
      <c r="Q6" s="239" t="str">
        <f>IF(YilDonem&lt;&gt;"",VLOOKUP(DönBasAy+6,AyTablo,2,0),"")</f>
        <v/>
      </c>
      <c r="R6" s="240"/>
      <c r="S6" s="239" t="str">
        <f>IF(YilDonem&lt;&gt;"",VLOOKUP(DönBasAy+7,AyTablo,2,0),"")</f>
        <v/>
      </c>
      <c r="T6" s="240"/>
      <c r="U6" s="239" t="str">
        <f>IF(YilDonem&lt;&gt;"",VLOOKUP(DönBasAy+8,AyTablo,2,0),"")</f>
        <v/>
      </c>
      <c r="V6" s="240"/>
      <c r="W6" s="239" t="str">
        <f>IF(YilDonem&lt;&gt;"",VLOOKUP(DönBasAy+9,AyTablo,2,0),"")</f>
        <v/>
      </c>
      <c r="X6" s="240"/>
      <c r="Y6" s="239" t="str">
        <f>IF(YilDonem&lt;&gt;"",VLOOKUP(DönBasAy+10,AyTablo,2,0),"")</f>
        <v/>
      </c>
      <c r="Z6" s="240"/>
      <c r="AA6" s="239" t="str">
        <f>IF(YilDonem&lt;&gt;"",VLOOKUP(DönBasAy+11,AyTablo,2,0),"")</f>
        <v/>
      </c>
      <c r="AB6" s="240"/>
      <c r="AC6" s="239" t="str">
        <f>IF(YilDonem&lt;&gt;"",VLOOKUP(DönBasAy+12,AyTablo,2,0),"")</f>
        <v/>
      </c>
      <c r="AD6" s="240"/>
      <c r="AE6" s="239" t="str">
        <f>IF(YilDonem&lt;&gt;"",VLOOKUP(DönBasAy+13,AyTablo,2,0),"")</f>
        <v/>
      </c>
      <c r="AF6" s="240"/>
      <c r="AG6" s="239" t="str">
        <f>IF(YilDonem&lt;&gt;"",VLOOKUP(DönBasAy+14,AyTablo,2,0),"")</f>
        <v/>
      </c>
      <c r="AH6" s="240"/>
      <c r="AI6" s="274" t="s">
        <v>106</v>
      </c>
      <c r="AJ6" s="274" t="s">
        <v>55</v>
      </c>
      <c r="AK6" s="274" t="s">
        <v>32</v>
      </c>
      <c r="AL6" s="274" t="s">
        <v>107</v>
      </c>
      <c r="AM6" s="274" t="s">
        <v>108</v>
      </c>
    </row>
    <row r="7" spans="1:39" s="2" customFormat="1" ht="51" customHeight="1" thickBot="1" x14ac:dyDescent="0.3">
      <c r="A7" s="275"/>
      <c r="B7" s="275"/>
      <c r="C7" s="275"/>
      <c r="D7" s="275"/>
      <c r="E7" s="101" t="s">
        <v>12</v>
      </c>
      <c r="F7" s="116" t="s">
        <v>54</v>
      </c>
      <c r="G7" s="116" t="s">
        <v>12</v>
      </c>
      <c r="H7" s="116" t="s">
        <v>54</v>
      </c>
      <c r="I7" s="116" t="s">
        <v>12</v>
      </c>
      <c r="J7" s="116" t="s">
        <v>54</v>
      </c>
      <c r="K7" s="116" t="s">
        <v>12</v>
      </c>
      <c r="L7" s="116" t="s">
        <v>54</v>
      </c>
      <c r="M7" s="116" t="s">
        <v>12</v>
      </c>
      <c r="N7" s="116" t="s">
        <v>54</v>
      </c>
      <c r="O7" s="116" t="s">
        <v>12</v>
      </c>
      <c r="P7" s="116" t="s">
        <v>54</v>
      </c>
      <c r="Q7" s="116" t="s">
        <v>12</v>
      </c>
      <c r="R7" s="116" t="s">
        <v>54</v>
      </c>
      <c r="S7" s="116" t="s">
        <v>12</v>
      </c>
      <c r="T7" s="116" t="s">
        <v>54</v>
      </c>
      <c r="U7" s="116" t="s">
        <v>12</v>
      </c>
      <c r="V7" s="116" t="s">
        <v>54</v>
      </c>
      <c r="W7" s="116" t="s">
        <v>12</v>
      </c>
      <c r="X7" s="116" t="s">
        <v>54</v>
      </c>
      <c r="Y7" s="116" t="s">
        <v>12</v>
      </c>
      <c r="Z7" s="116" t="s">
        <v>54</v>
      </c>
      <c r="AA7" s="116" t="s">
        <v>12</v>
      </c>
      <c r="AB7" s="116" t="s">
        <v>54</v>
      </c>
      <c r="AC7" s="116" t="s">
        <v>12</v>
      </c>
      <c r="AD7" s="116" t="s">
        <v>54</v>
      </c>
      <c r="AE7" s="116" t="s">
        <v>12</v>
      </c>
      <c r="AF7" s="116" t="s">
        <v>54</v>
      </c>
      <c r="AG7" s="116" t="s">
        <v>12</v>
      </c>
      <c r="AH7" s="116" t="s">
        <v>54</v>
      </c>
      <c r="AI7" s="275"/>
      <c r="AJ7" s="275"/>
      <c r="AK7" s="275"/>
      <c r="AL7" s="275"/>
      <c r="AM7" s="275"/>
    </row>
    <row r="8" spans="1:39" ht="20.100000000000001" customHeight="1" x14ac:dyDescent="0.25">
      <c r="A8" s="118">
        <v>1</v>
      </c>
      <c r="B8" s="121" t="str">
        <f>IF('Proje ve Personel Bilgileri'!C19&gt;0,'Proje ve Personel Bilgileri'!C19,"")</f>
        <v/>
      </c>
      <c r="C8" s="50" t="str">
        <f>IF('Proje ve Personel Bilgileri'!C19&gt;0,'Proje ve Personel Bilgileri'!D19,"")</f>
        <v/>
      </c>
      <c r="D8" s="122" t="str">
        <f>IF('Proje ve Personel Bilgileri'!C19&gt;0,'Proje ve Personel Bilgileri'!E19,"")</f>
        <v/>
      </c>
      <c r="E8" s="140" t="str">
        <f>IF('G011A (1.AY)'!C8&lt;&gt;"",'G011A (1.AY)'!C8,"")</f>
        <v/>
      </c>
      <c r="F8" s="142"/>
      <c r="G8" s="143">
        <f>IF('G011A (2.AY)'!C8&lt;&gt;"",'G011A (2.AY)'!C8,0)</f>
        <v>0</v>
      </c>
      <c r="H8" s="142"/>
      <c r="I8" s="143">
        <f>IF('G011A (3.AY)'!C8&lt;&gt;"",'G011A (3.AY)'!C8,0)</f>
        <v>0</v>
      </c>
      <c r="J8" s="142"/>
      <c r="K8" s="143">
        <f>IF('G011A (4.AY)'!C8&lt;&gt;"",'G011A (4.AY)'!C8,0)</f>
        <v>0</v>
      </c>
      <c r="L8" s="142"/>
      <c r="M8" s="143">
        <f>IF('G011A (5.AY)'!C8&lt;&gt;"",'G011A (5.AY)'!C8,0)</f>
        <v>0</v>
      </c>
      <c r="N8" s="142"/>
      <c r="O8" s="143">
        <f>IF('G011A (6.AY)'!C8&lt;&gt;"",'G011A (6.AY)'!C8,0)</f>
        <v>0</v>
      </c>
      <c r="P8" s="142"/>
      <c r="Q8" s="143">
        <f>IF('G011A (7.AY)'!C8&lt;&gt;"",'G011A (7.AY)'!C8,0)</f>
        <v>0</v>
      </c>
      <c r="R8" s="142"/>
      <c r="S8" s="143">
        <f>IF('G011A (8.AY)'!C8&lt;&gt;"",'G011A (8.AY)'!C8,0)</f>
        <v>0</v>
      </c>
      <c r="T8" s="142"/>
      <c r="U8" s="143">
        <f>IF('G011A (9.AY)'!C8&lt;&gt;"",'G011A (9.AY)'!C8,0)</f>
        <v>0</v>
      </c>
      <c r="V8" s="142"/>
      <c r="W8" s="143">
        <f>IF('G011A (10.AY)'!C8&lt;&gt;"",'G011A (10.AY)'!C8,0)</f>
        <v>0</v>
      </c>
      <c r="X8" s="142"/>
      <c r="Y8" s="143">
        <f>IF('G011A (11.AY)'!C8&lt;&gt;"",'G011A (11.AY)'!C8,0)</f>
        <v>0</v>
      </c>
      <c r="Z8" s="142"/>
      <c r="AA8" s="143">
        <f>IF('G011A (12.AY)'!C8&lt;&gt;"",'G011A (12.AY)'!C8,0)</f>
        <v>0</v>
      </c>
      <c r="AB8" s="142"/>
      <c r="AC8" s="143">
        <f>IF('G011A (13.AY)'!C8&lt;&gt;"",'G011A (13.AY)'!C8,0)</f>
        <v>0</v>
      </c>
      <c r="AD8" s="142"/>
      <c r="AE8" s="143">
        <f>IF('G011A (14.AY)'!C8&lt;&gt;"",'G011A (14.AY)'!C8,0)</f>
        <v>0</v>
      </c>
      <c r="AF8" s="142"/>
      <c r="AG8" s="143">
        <f>IF('G011A (15.AY)'!C8&lt;&gt;"",'G011A (15.AY)'!C8,0)</f>
        <v>0</v>
      </c>
      <c r="AH8" s="142"/>
      <c r="AI8" s="125" t="str">
        <f>IF('Proje ve Personel Bilgileri'!C19&gt;0,F8+H8+J8+L8+N8+P8+R8+T8+V8+X8+Z8+AB8+AD8+AF8+AH8,"")</f>
        <v/>
      </c>
      <c r="AJ8" s="125" t="str">
        <f>IF('Proje ve Personel Bilgileri'!C19&gt;0,G011C!O9,"")</f>
        <v/>
      </c>
      <c r="AK8" s="125" t="str">
        <f>IF('Proje ve Personel Bilgileri'!C19&gt;0,AI8*AJ8,"")</f>
        <v/>
      </c>
      <c r="AL8" s="126" t="str">
        <f>IF('Proje ve Personel Bilgileri'!C19&gt;0,IF(DestekOrani&lt;&gt;"",DestekOrani,""),"")</f>
        <v/>
      </c>
      <c r="AM8" s="127" t="str">
        <f>IFERROR(AK8*AL8,"")</f>
        <v/>
      </c>
    </row>
    <row r="9" spans="1:39" ht="20.100000000000001" customHeight="1" x14ac:dyDescent="0.25">
      <c r="A9" s="80">
        <v>2</v>
      </c>
      <c r="B9" s="93" t="str">
        <f>IF('Proje ve Personel Bilgileri'!C20&gt;0,'Proje ve Personel Bilgileri'!C20,"")</f>
        <v/>
      </c>
      <c r="C9" s="40" t="str">
        <f>IF('Proje ve Personel Bilgileri'!C20&gt;0,'Proje ve Personel Bilgileri'!D20,"")</f>
        <v/>
      </c>
      <c r="D9" s="41" t="str">
        <f>IF('Proje ve Personel Bilgileri'!C20&gt;0,'Proje ve Personel Bilgileri'!E20,"")</f>
        <v/>
      </c>
      <c r="E9" s="93" t="str">
        <f>IF('G011A (1.AY)'!C9&lt;&gt;"",'G011A (1.AY)'!C9,"")</f>
        <v/>
      </c>
      <c r="F9" s="144"/>
      <c r="G9" s="145">
        <f>IF('G011A (2.AY)'!C9&lt;&gt;"",'G011A (2.AY)'!C9,0)</f>
        <v>0</v>
      </c>
      <c r="H9" s="144"/>
      <c r="I9" s="145">
        <f>IF('G011A (3.AY)'!C9&lt;&gt;"",'G011A (3.AY)'!C9,0)</f>
        <v>0</v>
      </c>
      <c r="J9" s="144"/>
      <c r="K9" s="145">
        <f>IF('G011A (4.AY)'!C9&lt;&gt;"",'G011A (4.AY)'!C9,0)</f>
        <v>0</v>
      </c>
      <c r="L9" s="144"/>
      <c r="M9" s="145">
        <f>IF('G011A (5.AY)'!C9&lt;&gt;"",'G011A (5.AY)'!C9,0)</f>
        <v>0</v>
      </c>
      <c r="N9" s="144"/>
      <c r="O9" s="145">
        <f>IF('G011A (6.AY)'!C9&lt;&gt;"",'G011A (6.AY)'!C9,0)</f>
        <v>0</v>
      </c>
      <c r="P9" s="144"/>
      <c r="Q9" s="145">
        <f>IF('G011A (7.AY)'!C9&lt;&gt;"",'G011A (7.AY)'!C9,0)</f>
        <v>0</v>
      </c>
      <c r="R9" s="144"/>
      <c r="S9" s="145">
        <f>IF('G011A (8.AY)'!C9&lt;&gt;"",'G011A (8.AY)'!C9,0)</f>
        <v>0</v>
      </c>
      <c r="T9" s="144"/>
      <c r="U9" s="145">
        <f>IF('G011A (9.AY)'!C9&lt;&gt;"",'G011A (9.AY)'!C9,0)</f>
        <v>0</v>
      </c>
      <c r="V9" s="144"/>
      <c r="W9" s="145">
        <f>IF('G011A (10.AY)'!C9&lt;&gt;"",'G011A (10.AY)'!C9,0)</f>
        <v>0</v>
      </c>
      <c r="X9" s="144"/>
      <c r="Y9" s="145">
        <f>IF('G011A (11.AY)'!C9&lt;&gt;"",'G011A (11.AY)'!C9,0)</f>
        <v>0</v>
      </c>
      <c r="Z9" s="144"/>
      <c r="AA9" s="145">
        <f>IF('G011A (12.AY)'!C9&lt;&gt;"",'G011A (12.AY)'!C9,0)</f>
        <v>0</v>
      </c>
      <c r="AB9" s="144"/>
      <c r="AC9" s="145">
        <f>IF('G011A (13.AY)'!C9&lt;&gt;"",'G011A (13.AY)'!C9,0)</f>
        <v>0</v>
      </c>
      <c r="AD9" s="144"/>
      <c r="AE9" s="145">
        <f>IF('G011A (14.AY)'!C9&lt;&gt;"",'G011A (14.AY)'!C9,0)</f>
        <v>0</v>
      </c>
      <c r="AF9" s="144"/>
      <c r="AG9" s="145">
        <f>IF('G011A (15.AY)'!C9&lt;&gt;"",'G011A (15.AY)'!C9,0)</f>
        <v>0</v>
      </c>
      <c r="AH9" s="144"/>
      <c r="AI9" s="128" t="str">
        <f>IF('Proje ve Personel Bilgileri'!C20&gt;0,F9+H9+J9+L9+N9+P9+R9+T9+V9+X9+Z9+AB9+AD9+AF9+AH9,"")</f>
        <v/>
      </c>
      <c r="AJ9" s="128" t="str">
        <f>IF('Proje ve Personel Bilgileri'!C20&gt;0,G011C!O10,"")</f>
        <v/>
      </c>
      <c r="AK9" s="128" t="str">
        <f>IF('Proje ve Personel Bilgileri'!C20&gt;0,AI9*AJ9,"")</f>
        <v/>
      </c>
      <c r="AL9" s="129" t="str">
        <f>IF('Proje ve Personel Bilgileri'!C20&gt;0,IF(DestekOrani&lt;&gt;"",DestekOrani,""),"")</f>
        <v/>
      </c>
      <c r="AM9" s="130" t="str">
        <f t="shared" ref="AM9:AM27" si="0">IFERROR(AK9*AL9,"")</f>
        <v/>
      </c>
    </row>
    <row r="10" spans="1:39" ht="20.100000000000001" customHeight="1" x14ac:dyDescent="0.25">
      <c r="A10" s="80">
        <v>3</v>
      </c>
      <c r="B10" s="93" t="str">
        <f>IF('Proje ve Personel Bilgileri'!C21&gt;0,'Proje ve Personel Bilgileri'!C21,"")</f>
        <v/>
      </c>
      <c r="C10" s="40" t="str">
        <f>IF('Proje ve Personel Bilgileri'!C21&gt;0,'Proje ve Personel Bilgileri'!D21,"")</f>
        <v/>
      </c>
      <c r="D10" s="41" t="str">
        <f>IF('Proje ve Personel Bilgileri'!C21&gt;0,'Proje ve Personel Bilgileri'!E21,"")</f>
        <v/>
      </c>
      <c r="E10" s="93" t="str">
        <f>IF('G011A (1.AY)'!C10&lt;&gt;"",'G011A (1.AY)'!C10,"")</f>
        <v/>
      </c>
      <c r="F10" s="144"/>
      <c r="G10" s="145">
        <f>IF('G011A (2.AY)'!C10&lt;&gt;"",'G011A (2.AY)'!C10,0)</f>
        <v>0</v>
      </c>
      <c r="H10" s="144"/>
      <c r="I10" s="145">
        <f>IF('G011A (3.AY)'!C10&lt;&gt;"",'G011A (3.AY)'!C10,0)</f>
        <v>0</v>
      </c>
      <c r="J10" s="144"/>
      <c r="K10" s="145">
        <f>IF('G011A (4.AY)'!C10&lt;&gt;"",'G011A (4.AY)'!C10,0)</f>
        <v>0</v>
      </c>
      <c r="L10" s="144"/>
      <c r="M10" s="145">
        <f>IF('G011A (5.AY)'!C10&lt;&gt;"",'G011A (5.AY)'!C10,0)</f>
        <v>0</v>
      </c>
      <c r="N10" s="144"/>
      <c r="O10" s="145">
        <f>IF('G011A (6.AY)'!C10&lt;&gt;"",'G011A (6.AY)'!C10,0)</f>
        <v>0</v>
      </c>
      <c r="P10" s="144"/>
      <c r="Q10" s="145">
        <f>IF('G011A (7.AY)'!C10&lt;&gt;"",'G011A (7.AY)'!C10,0)</f>
        <v>0</v>
      </c>
      <c r="R10" s="144"/>
      <c r="S10" s="145">
        <f>IF('G011A (8.AY)'!C10&lt;&gt;"",'G011A (8.AY)'!C10,0)</f>
        <v>0</v>
      </c>
      <c r="T10" s="144"/>
      <c r="U10" s="145">
        <f>IF('G011A (9.AY)'!C10&lt;&gt;"",'G011A (9.AY)'!C10,0)</f>
        <v>0</v>
      </c>
      <c r="V10" s="144"/>
      <c r="W10" s="145">
        <f>IF('G011A (10.AY)'!C10&lt;&gt;"",'G011A (10.AY)'!C10,0)</f>
        <v>0</v>
      </c>
      <c r="X10" s="144"/>
      <c r="Y10" s="145">
        <f>IF('G011A (11.AY)'!C10&lt;&gt;"",'G011A (11.AY)'!C10,0)</f>
        <v>0</v>
      </c>
      <c r="Z10" s="144"/>
      <c r="AA10" s="145">
        <f>IF('G011A (12.AY)'!C10&lt;&gt;"",'G011A (12.AY)'!C10,0)</f>
        <v>0</v>
      </c>
      <c r="AB10" s="144"/>
      <c r="AC10" s="145">
        <f>IF('G011A (13.AY)'!C10&lt;&gt;"",'G011A (13.AY)'!C10,0)</f>
        <v>0</v>
      </c>
      <c r="AD10" s="144"/>
      <c r="AE10" s="145">
        <f>IF('G011A (14.AY)'!C10&lt;&gt;"",'G011A (14.AY)'!C10,0)</f>
        <v>0</v>
      </c>
      <c r="AF10" s="144"/>
      <c r="AG10" s="145">
        <f>IF('G011A (15.AY)'!C10&lt;&gt;"",'G011A (15.AY)'!C10,0)</f>
        <v>0</v>
      </c>
      <c r="AH10" s="144"/>
      <c r="AI10" s="128" t="str">
        <f>IF('Proje ve Personel Bilgileri'!C21&gt;0,F10+H10+J10+L10+N10+P10+R10+T10+V10+X10+Z10+AB10+AD10+AF10+AH10,"")</f>
        <v/>
      </c>
      <c r="AJ10" s="128" t="str">
        <f>IF('Proje ve Personel Bilgileri'!C21&gt;0,G011C!O11,"")</f>
        <v/>
      </c>
      <c r="AK10" s="128" t="str">
        <f>IF('Proje ve Personel Bilgileri'!C21&gt;0,AI10*AJ10,"")</f>
        <v/>
      </c>
      <c r="AL10" s="129" t="str">
        <f>IF('Proje ve Personel Bilgileri'!C21&gt;0,IF(DestekOrani&lt;&gt;"",DestekOrani,""),"")</f>
        <v/>
      </c>
      <c r="AM10" s="130" t="str">
        <f t="shared" si="0"/>
        <v/>
      </c>
    </row>
    <row r="11" spans="1:39" ht="20.100000000000001" customHeight="1" x14ac:dyDescent="0.25">
      <c r="A11" s="80">
        <v>4</v>
      </c>
      <c r="B11" s="93" t="str">
        <f>IF('Proje ve Personel Bilgileri'!C22&gt;0,'Proje ve Personel Bilgileri'!C22,"")</f>
        <v/>
      </c>
      <c r="C11" s="40" t="str">
        <f>IF('Proje ve Personel Bilgileri'!C22&gt;0,'Proje ve Personel Bilgileri'!D22,"")</f>
        <v/>
      </c>
      <c r="D11" s="41" t="str">
        <f>IF('Proje ve Personel Bilgileri'!C22&gt;0,'Proje ve Personel Bilgileri'!E22,"")</f>
        <v/>
      </c>
      <c r="E11" s="93" t="str">
        <f>IF('G011A (1.AY)'!C11&lt;&gt;"",'G011A (1.AY)'!C11,"")</f>
        <v/>
      </c>
      <c r="F11" s="144"/>
      <c r="G11" s="145">
        <f>IF('G011A (2.AY)'!C11&lt;&gt;"",'G011A (2.AY)'!C11,0)</f>
        <v>0</v>
      </c>
      <c r="H11" s="144"/>
      <c r="I11" s="145">
        <f>IF('G011A (3.AY)'!C11&lt;&gt;"",'G011A (3.AY)'!C11,0)</f>
        <v>0</v>
      </c>
      <c r="J11" s="144"/>
      <c r="K11" s="145">
        <f>IF('G011A (4.AY)'!C11&lt;&gt;"",'G011A (4.AY)'!C11,0)</f>
        <v>0</v>
      </c>
      <c r="L11" s="144"/>
      <c r="M11" s="145">
        <f>IF('G011A (5.AY)'!C11&lt;&gt;"",'G011A (5.AY)'!C11,0)</f>
        <v>0</v>
      </c>
      <c r="N11" s="144"/>
      <c r="O11" s="145">
        <f>IF('G011A (6.AY)'!C11&lt;&gt;"",'G011A (6.AY)'!C11,0)</f>
        <v>0</v>
      </c>
      <c r="P11" s="144"/>
      <c r="Q11" s="145">
        <f>IF('G011A (7.AY)'!C11&lt;&gt;"",'G011A (7.AY)'!C11,0)</f>
        <v>0</v>
      </c>
      <c r="R11" s="144"/>
      <c r="S11" s="145">
        <f>IF('G011A (8.AY)'!C11&lt;&gt;"",'G011A (8.AY)'!C11,0)</f>
        <v>0</v>
      </c>
      <c r="T11" s="144"/>
      <c r="U11" s="145">
        <f>IF('G011A (9.AY)'!C11&lt;&gt;"",'G011A (9.AY)'!C11,0)</f>
        <v>0</v>
      </c>
      <c r="V11" s="144"/>
      <c r="W11" s="145">
        <f>IF('G011A (10.AY)'!C11&lt;&gt;"",'G011A (10.AY)'!C11,0)</f>
        <v>0</v>
      </c>
      <c r="X11" s="144"/>
      <c r="Y11" s="145">
        <f>IF('G011A (11.AY)'!C11&lt;&gt;"",'G011A (11.AY)'!C11,0)</f>
        <v>0</v>
      </c>
      <c r="Z11" s="144"/>
      <c r="AA11" s="145">
        <f>IF('G011A (12.AY)'!C11&lt;&gt;"",'G011A (12.AY)'!C11,0)</f>
        <v>0</v>
      </c>
      <c r="AB11" s="144"/>
      <c r="AC11" s="145">
        <f>IF('G011A (13.AY)'!C11&lt;&gt;"",'G011A (13.AY)'!C11,0)</f>
        <v>0</v>
      </c>
      <c r="AD11" s="144"/>
      <c r="AE11" s="145">
        <f>IF('G011A (14.AY)'!C11&lt;&gt;"",'G011A (14.AY)'!C11,0)</f>
        <v>0</v>
      </c>
      <c r="AF11" s="144"/>
      <c r="AG11" s="145">
        <f>IF('G011A (15.AY)'!C11&lt;&gt;"",'G011A (15.AY)'!C11,0)</f>
        <v>0</v>
      </c>
      <c r="AH11" s="144"/>
      <c r="AI11" s="128" t="str">
        <f>IF('Proje ve Personel Bilgileri'!C22&gt;0,F11+H11+J11+L11+N11+P11+R11+T11+V11+X11+Z11+AB11+AD11+AF11+AH11,"")</f>
        <v/>
      </c>
      <c r="AJ11" s="128" t="str">
        <f>IF('Proje ve Personel Bilgileri'!C22&gt;0,G011C!O12,"")</f>
        <v/>
      </c>
      <c r="AK11" s="128" t="str">
        <f>IF('Proje ve Personel Bilgileri'!C22&gt;0,AI11*AJ11,"")</f>
        <v/>
      </c>
      <c r="AL11" s="129" t="str">
        <f>IF('Proje ve Personel Bilgileri'!C22&gt;0,IF(DestekOrani&lt;&gt;"",DestekOrani,""),"")</f>
        <v/>
      </c>
      <c r="AM11" s="130" t="str">
        <f t="shared" si="0"/>
        <v/>
      </c>
    </row>
    <row r="12" spans="1:39" ht="20.100000000000001" customHeight="1" x14ac:dyDescent="0.25">
      <c r="A12" s="80">
        <v>5</v>
      </c>
      <c r="B12" s="93" t="str">
        <f>IF('Proje ve Personel Bilgileri'!C23&gt;0,'Proje ve Personel Bilgileri'!C23,"")</f>
        <v/>
      </c>
      <c r="C12" s="40" t="str">
        <f>IF('Proje ve Personel Bilgileri'!C23&gt;0,'Proje ve Personel Bilgileri'!D23,"")</f>
        <v/>
      </c>
      <c r="D12" s="41" t="str">
        <f>IF('Proje ve Personel Bilgileri'!C23&gt;0,'Proje ve Personel Bilgileri'!E23,"")</f>
        <v/>
      </c>
      <c r="E12" s="93" t="str">
        <f>IF('G011A (1.AY)'!C12&lt;&gt;"",'G011A (1.AY)'!C12,"")</f>
        <v/>
      </c>
      <c r="F12" s="144"/>
      <c r="G12" s="145">
        <f>IF('G011A (2.AY)'!C12&lt;&gt;"",'G011A (2.AY)'!C12,0)</f>
        <v>0</v>
      </c>
      <c r="H12" s="144"/>
      <c r="I12" s="145">
        <f>IF('G011A (3.AY)'!C12&lt;&gt;"",'G011A (3.AY)'!C12,0)</f>
        <v>0</v>
      </c>
      <c r="J12" s="144"/>
      <c r="K12" s="145">
        <f>IF('G011A (4.AY)'!C12&lt;&gt;"",'G011A (4.AY)'!C12,0)</f>
        <v>0</v>
      </c>
      <c r="L12" s="144"/>
      <c r="M12" s="145">
        <f>IF('G011A (5.AY)'!C12&lt;&gt;"",'G011A (5.AY)'!C12,0)</f>
        <v>0</v>
      </c>
      <c r="N12" s="144"/>
      <c r="O12" s="145">
        <f>IF('G011A (6.AY)'!C12&lt;&gt;"",'G011A (6.AY)'!C12,0)</f>
        <v>0</v>
      </c>
      <c r="P12" s="144"/>
      <c r="Q12" s="145">
        <f>IF('G011A (7.AY)'!C12&lt;&gt;"",'G011A (7.AY)'!C12,0)</f>
        <v>0</v>
      </c>
      <c r="R12" s="144"/>
      <c r="S12" s="145">
        <f>IF('G011A (8.AY)'!C12&lt;&gt;"",'G011A (8.AY)'!C12,0)</f>
        <v>0</v>
      </c>
      <c r="T12" s="144"/>
      <c r="U12" s="145">
        <f>IF('G011A (9.AY)'!C12&lt;&gt;"",'G011A (9.AY)'!C12,0)</f>
        <v>0</v>
      </c>
      <c r="V12" s="144"/>
      <c r="W12" s="145">
        <f>IF('G011A (10.AY)'!C12&lt;&gt;"",'G011A (10.AY)'!C12,0)</f>
        <v>0</v>
      </c>
      <c r="X12" s="144"/>
      <c r="Y12" s="145">
        <f>IF('G011A (11.AY)'!C12&lt;&gt;"",'G011A (11.AY)'!C12,0)</f>
        <v>0</v>
      </c>
      <c r="Z12" s="144"/>
      <c r="AA12" s="145">
        <f>IF('G011A (12.AY)'!C12&lt;&gt;"",'G011A (12.AY)'!C12,0)</f>
        <v>0</v>
      </c>
      <c r="AB12" s="144"/>
      <c r="AC12" s="145">
        <f>IF('G011A (13.AY)'!C12&lt;&gt;"",'G011A (13.AY)'!C12,0)</f>
        <v>0</v>
      </c>
      <c r="AD12" s="144"/>
      <c r="AE12" s="145">
        <f>IF('G011A (14.AY)'!C12&lt;&gt;"",'G011A (14.AY)'!C12,0)</f>
        <v>0</v>
      </c>
      <c r="AF12" s="144"/>
      <c r="AG12" s="145">
        <f>IF('G011A (15.AY)'!C12&lt;&gt;"",'G011A (15.AY)'!C12,0)</f>
        <v>0</v>
      </c>
      <c r="AH12" s="144"/>
      <c r="AI12" s="128" t="str">
        <f>IF('Proje ve Personel Bilgileri'!C23&gt;0,F12+H12+J12+L12+N12+P12+R12+T12+V12+X12+Z12+AB12+AD12+AF12+AH12,"")</f>
        <v/>
      </c>
      <c r="AJ12" s="128" t="str">
        <f>IF('Proje ve Personel Bilgileri'!C23&gt;0,G011C!O13,"")</f>
        <v/>
      </c>
      <c r="AK12" s="128" t="str">
        <f>IF('Proje ve Personel Bilgileri'!C23&gt;0,AI12*AJ12,"")</f>
        <v/>
      </c>
      <c r="AL12" s="129" t="str">
        <f>IF('Proje ve Personel Bilgileri'!C23&gt;0,IF(DestekOrani&lt;&gt;"",DestekOrani,""),"")</f>
        <v/>
      </c>
      <c r="AM12" s="130" t="str">
        <f t="shared" si="0"/>
        <v/>
      </c>
    </row>
    <row r="13" spans="1:39" ht="20.100000000000001" customHeight="1" x14ac:dyDescent="0.25">
      <c r="A13" s="80">
        <v>6</v>
      </c>
      <c r="B13" s="93" t="str">
        <f>IF('Proje ve Personel Bilgileri'!C24&gt;0,'Proje ve Personel Bilgileri'!C24,"")</f>
        <v/>
      </c>
      <c r="C13" s="40" t="str">
        <f>IF('Proje ve Personel Bilgileri'!C24&gt;0,'Proje ve Personel Bilgileri'!D24,"")</f>
        <v/>
      </c>
      <c r="D13" s="41" t="str">
        <f>IF('Proje ve Personel Bilgileri'!C24&gt;0,'Proje ve Personel Bilgileri'!E24,"")</f>
        <v/>
      </c>
      <c r="E13" s="93" t="str">
        <f>IF('G011A (1.AY)'!C13&lt;&gt;"",'G011A (1.AY)'!C13,"")</f>
        <v/>
      </c>
      <c r="F13" s="144"/>
      <c r="G13" s="145">
        <f>IF('G011A (2.AY)'!C13&lt;&gt;"",'G011A (2.AY)'!C13,0)</f>
        <v>0</v>
      </c>
      <c r="H13" s="144"/>
      <c r="I13" s="145">
        <f>IF('G011A (3.AY)'!C13&lt;&gt;"",'G011A (3.AY)'!C13,0)</f>
        <v>0</v>
      </c>
      <c r="J13" s="144"/>
      <c r="K13" s="145">
        <f>IF('G011A (4.AY)'!C13&lt;&gt;"",'G011A (4.AY)'!C13,0)</f>
        <v>0</v>
      </c>
      <c r="L13" s="144"/>
      <c r="M13" s="145">
        <f>IF('G011A (5.AY)'!C13&lt;&gt;"",'G011A (5.AY)'!C13,0)</f>
        <v>0</v>
      </c>
      <c r="N13" s="144"/>
      <c r="O13" s="145">
        <f>IF('G011A (6.AY)'!C13&lt;&gt;"",'G011A (6.AY)'!C13,0)</f>
        <v>0</v>
      </c>
      <c r="P13" s="144"/>
      <c r="Q13" s="145">
        <f>IF('G011A (7.AY)'!C13&lt;&gt;"",'G011A (7.AY)'!C13,0)</f>
        <v>0</v>
      </c>
      <c r="R13" s="144"/>
      <c r="S13" s="145">
        <f>IF('G011A (8.AY)'!C13&lt;&gt;"",'G011A (8.AY)'!C13,0)</f>
        <v>0</v>
      </c>
      <c r="T13" s="144"/>
      <c r="U13" s="145">
        <f>IF('G011A (9.AY)'!C13&lt;&gt;"",'G011A (9.AY)'!C13,0)</f>
        <v>0</v>
      </c>
      <c r="V13" s="144"/>
      <c r="W13" s="145">
        <f>IF('G011A (10.AY)'!C13&lt;&gt;"",'G011A (10.AY)'!C13,0)</f>
        <v>0</v>
      </c>
      <c r="X13" s="144"/>
      <c r="Y13" s="145">
        <f>IF('G011A (11.AY)'!C13&lt;&gt;"",'G011A (11.AY)'!C13,0)</f>
        <v>0</v>
      </c>
      <c r="Z13" s="144"/>
      <c r="AA13" s="145">
        <f>IF('G011A (12.AY)'!C13&lt;&gt;"",'G011A (12.AY)'!C13,0)</f>
        <v>0</v>
      </c>
      <c r="AB13" s="144"/>
      <c r="AC13" s="145">
        <f>IF('G011A (13.AY)'!C13&lt;&gt;"",'G011A (13.AY)'!C13,0)</f>
        <v>0</v>
      </c>
      <c r="AD13" s="144"/>
      <c r="AE13" s="145">
        <f>IF('G011A (14.AY)'!C13&lt;&gt;"",'G011A (14.AY)'!C13,0)</f>
        <v>0</v>
      </c>
      <c r="AF13" s="144"/>
      <c r="AG13" s="145">
        <f>IF('G011A (15.AY)'!C13&lt;&gt;"",'G011A (15.AY)'!C13,0)</f>
        <v>0</v>
      </c>
      <c r="AH13" s="144"/>
      <c r="AI13" s="128" t="str">
        <f>IF('Proje ve Personel Bilgileri'!C24&gt;0,F13+H13+J13+L13+N13+P13+R13+T13+V13+X13+Z13+AB13+AD13+AF13+AH13,"")</f>
        <v/>
      </c>
      <c r="AJ13" s="128" t="str">
        <f>IF('Proje ve Personel Bilgileri'!C24&gt;0,G011C!O14,"")</f>
        <v/>
      </c>
      <c r="AK13" s="128" t="str">
        <f>IF('Proje ve Personel Bilgileri'!C24&gt;0,AI13*AJ13,"")</f>
        <v/>
      </c>
      <c r="AL13" s="129" t="str">
        <f>IF('Proje ve Personel Bilgileri'!C24&gt;0,IF(DestekOrani&lt;&gt;"",DestekOrani,""),"")</f>
        <v/>
      </c>
      <c r="AM13" s="130" t="str">
        <f t="shared" si="0"/>
        <v/>
      </c>
    </row>
    <row r="14" spans="1:39" ht="20.100000000000001" customHeight="1" x14ac:dyDescent="0.25">
      <c r="A14" s="80">
        <v>7</v>
      </c>
      <c r="B14" s="93" t="str">
        <f>IF('Proje ve Personel Bilgileri'!C25&gt;0,'Proje ve Personel Bilgileri'!C25,"")</f>
        <v/>
      </c>
      <c r="C14" s="40" t="str">
        <f>IF('Proje ve Personel Bilgileri'!C25&gt;0,'Proje ve Personel Bilgileri'!D25,"")</f>
        <v/>
      </c>
      <c r="D14" s="41" t="str">
        <f>IF('Proje ve Personel Bilgileri'!C25&gt;0,'Proje ve Personel Bilgileri'!E25,"")</f>
        <v/>
      </c>
      <c r="E14" s="93" t="str">
        <f>IF('G011A (1.AY)'!C14&lt;&gt;"",'G011A (1.AY)'!C14,"")</f>
        <v/>
      </c>
      <c r="F14" s="144"/>
      <c r="G14" s="145">
        <f>IF('G011A (2.AY)'!C14&lt;&gt;"",'G011A (2.AY)'!C14,0)</f>
        <v>0</v>
      </c>
      <c r="H14" s="144"/>
      <c r="I14" s="145">
        <f>IF('G011A (3.AY)'!C14&lt;&gt;"",'G011A (3.AY)'!C14,0)</f>
        <v>0</v>
      </c>
      <c r="J14" s="144"/>
      <c r="K14" s="145">
        <f>IF('G011A (4.AY)'!C14&lt;&gt;"",'G011A (4.AY)'!C14,0)</f>
        <v>0</v>
      </c>
      <c r="L14" s="144"/>
      <c r="M14" s="145">
        <f>IF('G011A (5.AY)'!C14&lt;&gt;"",'G011A (5.AY)'!C14,0)</f>
        <v>0</v>
      </c>
      <c r="N14" s="144"/>
      <c r="O14" s="145">
        <f>IF('G011A (6.AY)'!C14&lt;&gt;"",'G011A (6.AY)'!C14,0)</f>
        <v>0</v>
      </c>
      <c r="P14" s="144"/>
      <c r="Q14" s="145">
        <f>IF('G011A (7.AY)'!C14&lt;&gt;"",'G011A (7.AY)'!C14,0)</f>
        <v>0</v>
      </c>
      <c r="R14" s="144"/>
      <c r="S14" s="145">
        <f>IF('G011A (8.AY)'!C14&lt;&gt;"",'G011A (8.AY)'!C14,0)</f>
        <v>0</v>
      </c>
      <c r="T14" s="144"/>
      <c r="U14" s="145">
        <f>IF('G011A (9.AY)'!C14&lt;&gt;"",'G011A (9.AY)'!C14,0)</f>
        <v>0</v>
      </c>
      <c r="V14" s="144"/>
      <c r="W14" s="145">
        <f>IF('G011A (10.AY)'!C14&lt;&gt;"",'G011A (10.AY)'!C14,0)</f>
        <v>0</v>
      </c>
      <c r="X14" s="144"/>
      <c r="Y14" s="145">
        <f>IF('G011A (11.AY)'!C14&lt;&gt;"",'G011A (11.AY)'!C14,0)</f>
        <v>0</v>
      </c>
      <c r="Z14" s="144"/>
      <c r="AA14" s="145">
        <f>IF('G011A (12.AY)'!C14&lt;&gt;"",'G011A (12.AY)'!C14,0)</f>
        <v>0</v>
      </c>
      <c r="AB14" s="144"/>
      <c r="AC14" s="145">
        <f>IF('G011A (13.AY)'!C14&lt;&gt;"",'G011A (13.AY)'!C14,0)</f>
        <v>0</v>
      </c>
      <c r="AD14" s="144"/>
      <c r="AE14" s="145">
        <f>IF('G011A (14.AY)'!C14&lt;&gt;"",'G011A (14.AY)'!C14,0)</f>
        <v>0</v>
      </c>
      <c r="AF14" s="144"/>
      <c r="AG14" s="145">
        <f>IF('G011A (15.AY)'!C14&lt;&gt;"",'G011A (15.AY)'!C14,0)</f>
        <v>0</v>
      </c>
      <c r="AH14" s="144"/>
      <c r="AI14" s="128" t="str">
        <f>IF('Proje ve Personel Bilgileri'!C25&gt;0,F14+H14+J14+L14+N14+P14+R14+T14+V14+X14+Z14+AB14+AD14+AF14+AH14,"")</f>
        <v/>
      </c>
      <c r="AJ14" s="128" t="str">
        <f>IF('Proje ve Personel Bilgileri'!C25&gt;0,G011C!O15,"")</f>
        <v/>
      </c>
      <c r="AK14" s="128" t="str">
        <f>IF('Proje ve Personel Bilgileri'!C25&gt;0,AI14*AJ14,"")</f>
        <v/>
      </c>
      <c r="AL14" s="129" t="str">
        <f>IF('Proje ve Personel Bilgileri'!C25&gt;0,IF(DestekOrani&lt;&gt;"",DestekOrani,""),"")</f>
        <v/>
      </c>
      <c r="AM14" s="130" t="str">
        <f t="shared" si="0"/>
        <v/>
      </c>
    </row>
    <row r="15" spans="1:39" ht="20.100000000000001" customHeight="1" x14ac:dyDescent="0.25">
      <c r="A15" s="80">
        <v>8</v>
      </c>
      <c r="B15" s="93" t="str">
        <f>IF('Proje ve Personel Bilgileri'!C26&gt;0,'Proje ve Personel Bilgileri'!C26,"")</f>
        <v/>
      </c>
      <c r="C15" s="40" t="str">
        <f>IF('Proje ve Personel Bilgileri'!C26&gt;0,'Proje ve Personel Bilgileri'!D26,"")</f>
        <v/>
      </c>
      <c r="D15" s="41" t="str">
        <f>IF('Proje ve Personel Bilgileri'!C26&gt;0,'Proje ve Personel Bilgileri'!E26,"")</f>
        <v/>
      </c>
      <c r="E15" s="93" t="str">
        <f>IF('G011A (1.AY)'!C15&lt;&gt;"",'G011A (1.AY)'!C15,"")</f>
        <v/>
      </c>
      <c r="F15" s="144"/>
      <c r="G15" s="145">
        <f>IF('G011A (2.AY)'!C15&lt;&gt;"",'G011A (2.AY)'!C15,0)</f>
        <v>0</v>
      </c>
      <c r="H15" s="144"/>
      <c r="I15" s="145">
        <f>IF('G011A (3.AY)'!C15&lt;&gt;"",'G011A (3.AY)'!C15,0)</f>
        <v>0</v>
      </c>
      <c r="J15" s="144"/>
      <c r="K15" s="145">
        <f>IF('G011A (4.AY)'!C15&lt;&gt;"",'G011A (4.AY)'!C15,0)</f>
        <v>0</v>
      </c>
      <c r="L15" s="144"/>
      <c r="M15" s="145">
        <f>IF('G011A (5.AY)'!C15&lt;&gt;"",'G011A (5.AY)'!C15,0)</f>
        <v>0</v>
      </c>
      <c r="N15" s="144"/>
      <c r="O15" s="145">
        <f>IF('G011A (6.AY)'!C15&lt;&gt;"",'G011A (6.AY)'!C15,0)</f>
        <v>0</v>
      </c>
      <c r="P15" s="144"/>
      <c r="Q15" s="145">
        <f>IF('G011A (7.AY)'!C15&lt;&gt;"",'G011A (7.AY)'!C15,0)</f>
        <v>0</v>
      </c>
      <c r="R15" s="144"/>
      <c r="S15" s="145">
        <f>IF('G011A (8.AY)'!C15&lt;&gt;"",'G011A (8.AY)'!C15,0)</f>
        <v>0</v>
      </c>
      <c r="T15" s="144"/>
      <c r="U15" s="145">
        <f>IF('G011A (9.AY)'!C15&lt;&gt;"",'G011A (9.AY)'!C15,0)</f>
        <v>0</v>
      </c>
      <c r="V15" s="144"/>
      <c r="W15" s="145">
        <f>IF('G011A (10.AY)'!C15&lt;&gt;"",'G011A (10.AY)'!C15,0)</f>
        <v>0</v>
      </c>
      <c r="X15" s="144"/>
      <c r="Y15" s="145">
        <f>IF('G011A (11.AY)'!C15&lt;&gt;"",'G011A (11.AY)'!C15,0)</f>
        <v>0</v>
      </c>
      <c r="Z15" s="144"/>
      <c r="AA15" s="145">
        <f>IF('G011A (12.AY)'!C15&lt;&gt;"",'G011A (12.AY)'!C15,0)</f>
        <v>0</v>
      </c>
      <c r="AB15" s="144"/>
      <c r="AC15" s="145">
        <f>IF('G011A (13.AY)'!C15&lt;&gt;"",'G011A (13.AY)'!C15,0)</f>
        <v>0</v>
      </c>
      <c r="AD15" s="144"/>
      <c r="AE15" s="145">
        <f>IF('G011A (14.AY)'!C15&lt;&gt;"",'G011A (14.AY)'!C15,0)</f>
        <v>0</v>
      </c>
      <c r="AF15" s="144"/>
      <c r="AG15" s="145">
        <f>IF('G011A (15.AY)'!C15&lt;&gt;"",'G011A (15.AY)'!C15,0)</f>
        <v>0</v>
      </c>
      <c r="AH15" s="144"/>
      <c r="AI15" s="128" t="str">
        <f>IF('Proje ve Personel Bilgileri'!C26&gt;0,F15+H15+J15+L15+N15+P15+R15+T15+V15+X15+Z15+AB15+AD15+AF15+AH15,"")</f>
        <v/>
      </c>
      <c r="AJ15" s="128" t="str">
        <f>IF('Proje ve Personel Bilgileri'!C26&gt;0,G011C!O16,"")</f>
        <v/>
      </c>
      <c r="AK15" s="128" t="str">
        <f>IF('Proje ve Personel Bilgileri'!C26&gt;0,AI15*AJ15,"")</f>
        <v/>
      </c>
      <c r="AL15" s="129" t="str">
        <f>IF('Proje ve Personel Bilgileri'!C26&gt;0,IF(DestekOrani&lt;&gt;"",DestekOrani,""),"")</f>
        <v/>
      </c>
      <c r="AM15" s="130" t="str">
        <f t="shared" si="0"/>
        <v/>
      </c>
    </row>
    <row r="16" spans="1:39" ht="20.100000000000001" customHeight="1" x14ac:dyDescent="0.25">
      <c r="A16" s="80">
        <v>9</v>
      </c>
      <c r="B16" s="93" t="str">
        <f>IF('Proje ve Personel Bilgileri'!C27&gt;0,'Proje ve Personel Bilgileri'!C27,"")</f>
        <v/>
      </c>
      <c r="C16" s="40" t="str">
        <f>IF('Proje ve Personel Bilgileri'!C27&gt;0,'Proje ve Personel Bilgileri'!D27,"")</f>
        <v/>
      </c>
      <c r="D16" s="41" t="str">
        <f>IF('Proje ve Personel Bilgileri'!C27&gt;0,'Proje ve Personel Bilgileri'!E27,"")</f>
        <v/>
      </c>
      <c r="E16" s="93" t="str">
        <f>IF('G011A (1.AY)'!C16&lt;&gt;"",'G011A (1.AY)'!C16,"")</f>
        <v/>
      </c>
      <c r="F16" s="144"/>
      <c r="G16" s="145">
        <f>IF('G011A (2.AY)'!C16&lt;&gt;"",'G011A (2.AY)'!C16,0)</f>
        <v>0</v>
      </c>
      <c r="H16" s="144"/>
      <c r="I16" s="145">
        <f>IF('G011A (3.AY)'!C16&lt;&gt;"",'G011A (3.AY)'!C16,0)</f>
        <v>0</v>
      </c>
      <c r="J16" s="144"/>
      <c r="K16" s="145">
        <f>IF('G011A (4.AY)'!C16&lt;&gt;"",'G011A (4.AY)'!C16,0)</f>
        <v>0</v>
      </c>
      <c r="L16" s="144"/>
      <c r="M16" s="145">
        <f>IF('G011A (5.AY)'!C16&lt;&gt;"",'G011A (5.AY)'!C16,0)</f>
        <v>0</v>
      </c>
      <c r="N16" s="144"/>
      <c r="O16" s="145">
        <f>IF('G011A (6.AY)'!C16&lt;&gt;"",'G011A (6.AY)'!C16,0)</f>
        <v>0</v>
      </c>
      <c r="P16" s="144"/>
      <c r="Q16" s="145">
        <f>IF('G011A (7.AY)'!C16&lt;&gt;"",'G011A (7.AY)'!C16,0)</f>
        <v>0</v>
      </c>
      <c r="R16" s="144"/>
      <c r="S16" s="145">
        <f>IF('G011A (8.AY)'!C16&lt;&gt;"",'G011A (8.AY)'!C16,0)</f>
        <v>0</v>
      </c>
      <c r="T16" s="144"/>
      <c r="U16" s="145">
        <f>IF('G011A (9.AY)'!C16&lt;&gt;"",'G011A (9.AY)'!C16,0)</f>
        <v>0</v>
      </c>
      <c r="V16" s="144"/>
      <c r="W16" s="145">
        <f>IF('G011A (10.AY)'!C16&lt;&gt;"",'G011A (10.AY)'!C16,0)</f>
        <v>0</v>
      </c>
      <c r="X16" s="144"/>
      <c r="Y16" s="145">
        <f>IF('G011A (11.AY)'!C16&lt;&gt;"",'G011A (11.AY)'!C16,0)</f>
        <v>0</v>
      </c>
      <c r="Z16" s="144"/>
      <c r="AA16" s="145">
        <f>IF('G011A (12.AY)'!C16&lt;&gt;"",'G011A (12.AY)'!C16,0)</f>
        <v>0</v>
      </c>
      <c r="AB16" s="144"/>
      <c r="AC16" s="145">
        <f>IF('G011A (13.AY)'!C16&lt;&gt;"",'G011A (13.AY)'!C16,0)</f>
        <v>0</v>
      </c>
      <c r="AD16" s="144"/>
      <c r="AE16" s="145">
        <f>IF('G011A (14.AY)'!C16&lt;&gt;"",'G011A (14.AY)'!C16,0)</f>
        <v>0</v>
      </c>
      <c r="AF16" s="144"/>
      <c r="AG16" s="145">
        <f>IF('G011A (15.AY)'!C16&lt;&gt;"",'G011A (15.AY)'!C16,0)</f>
        <v>0</v>
      </c>
      <c r="AH16" s="144"/>
      <c r="AI16" s="128" t="str">
        <f>IF('Proje ve Personel Bilgileri'!C27&gt;0,F16+H16+J16+L16+N16+P16+R16+T16+V16+X16+Z16+AB16+AD16+AF16+AH16,"")</f>
        <v/>
      </c>
      <c r="AJ16" s="128" t="str">
        <f>IF('Proje ve Personel Bilgileri'!C27&gt;0,G011C!O17,"")</f>
        <v/>
      </c>
      <c r="AK16" s="128" t="str">
        <f>IF('Proje ve Personel Bilgileri'!C27&gt;0,AI16*AJ16,"")</f>
        <v/>
      </c>
      <c r="AL16" s="129" t="str">
        <f>IF('Proje ve Personel Bilgileri'!C27&gt;0,IF(DestekOrani&lt;&gt;"",DestekOrani,""),"")</f>
        <v/>
      </c>
      <c r="AM16" s="130" t="str">
        <f t="shared" si="0"/>
        <v/>
      </c>
    </row>
    <row r="17" spans="1:39" ht="20.100000000000001" customHeight="1" x14ac:dyDescent="0.25">
      <c r="A17" s="80">
        <v>10</v>
      </c>
      <c r="B17" s="93" t="str">
        <f>IF('Proje ve Personel Bilgileri'!C28&gt;0,'Proje ve Personel Bilgileri'!C28,"")</f>
        <v/>
      </c>
      <c r="C17" s="40" t="str">
        <f>IF('Proje ve Personel Bilgileri'!C28&gt;0,'Proje ve Personel Bilgileri'!D28,"")</f>
        <v/>
      </c>
      <c r="D17" s="41" t="str">
        <f>IF('Proje ve Personel Bilgileri'!C28&gt;0,'Proje ve Personel Bilgileri'!E28,"")</f>
        <v/>
      </c>
      <c r="E17" s="93" t="str">
        <f>IF('G011A (1.AY)'!C17&lt;&gt;"",'G011A (1.AY)'!C17,"")</f>
        <v/>
      </c>
      <c r="F17" s="144"/>
      <c r="G17" s="145">
        <f>IF('G011A (2.AY)'!C17&lt;&gt;"",'G011A (2.AY)'!C17,0)</f>
        <v>0</v>
      </c>
      <c r="H17" s="144"/>
      <c r="I17" s="145">
        <f>IF('G011A (3.AY)'!C17&lt;&gt;"",'G011A (3.AY)'!C17,0)</f>
        <v>0</v>
      </c>
      <c r="J17" s="144"/>
      <c r="K17" s="145">
        <f>IF('G011A (4.AY)'!C17&lt;&gt;"",'G011A (4.AY)'!C17,0)</f>
        <v>0</v>
      </c>
      <c r="L17" s="144"/>
      <c r="M17" s="145">
        <f>IF('G011A (5.AY)'!C17&lt;&gt;"",'G011A (5.AY)'!C17,0)</f>
        <v>0</v>
      </c>
      <c r="N17" s="144"/>
      <c r="O17" s="145">
        <f>IF('G011A (6.AY)'!C17&lt;&gt;"",'G011A (6.AY)'!C17,0)</f>
        <v>0</v>
      </c>
      <c r="P17" s="144"/>
      <c r="Q17" s="145">
        <f>IF('G011A (7.AY)'!C17&lt;&gt;"",'G011A (7.AY)'!C17,0)</f>
        <v>0</v>
      </c>
      <c r="R17" s="144"/>
      <c r="S17" s="145">
        <f>IF('G011A (8.AY)'!C17&lt;&gt;"",'G011A (8.AY)'!C17,0)</f>
        <v>0</v>
      </c>
      <c r="T17" s="144"/>
      <c r="U17" s="145">
        <f>IF('G011A (9.AY)'!C17&lt;&gt;"",'G011A (9.AY)'!C17,0)</f>
        <v>0</v>
      </c>
      <c r="V17" s="144"/>
      <c r="W17" s="145">
        <f>IF('G011A (10.AY)'!C17&lt;&gt;"",'G011A (10.AY)'!C17,0)</f>
        <v>0</v>
      </c>
      <c r="X17" s="144"/>
      <c r="Y17" s="145">
        <f>IF('G011A (11.AY)'!C17&lt;&gt;"",'G011A (11.AY)'!C17,0)</f>
        <v>0</v>
      </c>
      <c r="Z17" s="144"/>
      <c r="AA17" s="145">
        <f>IF('G011A (12.AY)'!C17&lt;&gt;"",'G011A (12.AY)'!C17,0)</f>
        <v>0</v>
      </c>
      <c r="AB17" s="144"/>
      <c r="AC17" s="145">
        <f>IF('G011A (13.AY)'!C17&lt;&gt;"",'G011A (13.AY)'!C17,0)</f>
        <v>0</v>
      </c>
      <c r="AD17" s="144"/>
      <c r="AE17" s="145">
        <f>IF('G011A (14.AY)'!C17&lt;&gt;"",'G011A (14.AY)'!C17,0)</f>
        <v>0</v>
      </c>
      <c r="AF17" s="144"/>
      <c r="AG17" s="145">
        <f>IF('G011A (15.AY)'!C17&lt;&gt;"",'G011A (15.AY)'!C17,0)</f>
        <v>0</v>
      </c>
      <c r="AH17" s="144"/>
      <c r="AI17" s="128" t="str">
        <f>IF('Proje ve Personel Bilgileri'!C28&gt;0,F17+H17+J17+L17+N17+P17+R17+T17+V17+X17+Z17+AB17+AD17+AF17+AH17,"")</f>
        <v/>
      </c>
      <c r="AJ17" s="128" t="str">
        <f>IF('Proje ve Personel Bilgileri'!C28&gt;0,G011C!O18,"")</f>
        <v/>
      </c>
      <c r="AK17" s="128" t="str">
        <f>IF('Proje ve Personel Bilgileri'!C28&gt;0,AI17*AJ17,"")</f>
        <v/>
      </c>
      <c r="AL17" s="129" t="str">
        <f>IF('Proje ve Personel Bilgileri'!C28&gt;0,IF(DestekOrani&lt;&gt;"",DestekOrani,""),"")</f>
        <v/>
      </c>
      <c r="AM17" s="130" t="str">
        <f t="shared" si="0"/>
        <v/>
      </c>
    </row>
    <row r="18" spans="1:39" ht="20.100000000000001" customHeight="1" x14ac:dyDescent="0.25">
      <c r="A18" s="80">
        <v>11</v>
      </c>
      <c r="B18" s="93" t="str">
        <f>IF('Proje ve Personel Bilgileri'!C29&gt;0,'Proje ve Personel Bilgileri'!C29,"")</f>
        <v/>
      </c>
      <c r="C18" s="40" t="str">
        <f>IF('Proje ve Personel Bilgileri'!C29&gt;0,'Proje ve Personel Bilgileri'!D29,"")</f>
        <v/>
      </c>
      <c r="D18" s="41" t="str">
        <f>IF('Proje ve Personel Bilgileri'!C29&gt;0,'Proje ve Personel Bilgileri'!E29,"")</f>
        <v/>
      </c>
      <c r="E18" s="93" t="str">
        <f>IF('G011A (1.AY)'!C18&lt;&gt;"",'G011A (1.AY)'!C18,"")</f>
        <v/>
      </c>
      <c r="F18" s="144"/>
      <c r="G18" s="145">
        <f>IF('G011A (2.AY)'!C18&lt;&gt;"",'G011A (2.AY)'!C18,0)</f>
        <v>0</v>
      </c>
      <c r="H18" s="144"/>
      <c r="I18" s="145">
        <f>IF('G011A (3.AY)'!C18&lt;&gt;"",'G011A (3.AY)'!C18,0)</f>
        <v>0</v>
      </c>
      <c r="J18" s="144"/>
      <c r="K18" s="145">
        <f>IF('G011A (4.AY)'!C18&lt;&gt;"",'G011A (4.AY)'!C18,0)</f>
        <v>0</v>
      </c>
      <c r="L18" s="144"/>
      <c r="M18" s="145">
        <f>IF('G011A (5.AY)'!C18&lt;&gt;"",'G011A (5.AY)'!C18,0)</f>
        <v>0</v>
      </c>
      <c r="N18" s="144"/>
      <c r="O18" s="145">
        <f>IF('G011A (6.AY)'!C18&lt;&gt;"",'G011A (6.AY)'!C18,0)</f>
        <v>0</v>
      </c>
      <c r="P18" s="144"/>
      <c r="Q18" s="145">
        <f>IF('G011A (7.AY)'!C18&lt;&gt;"",'G011A (7.AY)'!C18,0)</f>
        <v>0</v>
      </c>
      <c r="R18" s="144"/>
      <c r="S18" s="145">
        <f>IF('G011A (8.AY)'!C18&lt;&gt;"",'G011A (8.AY)'!C18,0)</f>
        <v>0</v>
      </c>
      <c r="T18" s="144"/>
      <c r="U18" s="145">
        <f>IF('G011A (9.AY)'!C18&lt;&gt;"",'G011A (9.AY)'!C18,0)</f>
        <v>0</v>
      </c>
      <c r="V18" s="144"/>
      <c r="W18" s="145">
        <f>IF('G011A (10.AY)'!C18&lt;&gt;"",'G011A (10.AY)'!C18,0)</f>
        <v>0</v>
      </c>
      <c r="X18" s="144"/>
      <c r="Y18" s="145">
        <f>IF('G011A (11.AY)'!C18&lt;&gt;"",'G011A (11.AY)'!C18,0)</f>
        <v>0</v>
      </c>
      <c r="Z18" s="144"/>
      <c r="AA18" s="145">
        <f>IF('G011A (12.AY)'!C18&lt;&gt;"",'G011A (12.AY)'!C18,0)</f>
        <v>0</v>
      </c>
      <c r="AB18" s="144"/>
      <c r="AC18" s="145">
        <f>IF('G011A (13.AY)'!C18&lt;&gt;"",'G011A (13.AY)'!C18,0)</f>
        <v>0</v>
      </c>
      <c r="AD18" s="144"/>
      <c r="AE18" s="145">
        <f>IF('G011A (14.AY)'!C18&lt;&gt;"",'G011A (14.AY)'!C18,0)</f>
        <v>0</v>
      </c>
      <c r="AF18" s="144"/>
      <c r="AG18" s="145">
        <f>IF('G011A (15.AY)'!C18&lt;&gt;"",'G011A (15.AY)'!C18,0)</f>
        <v>0</v>
      </c>
      <c r="AH18" s="144"/>
      <c r="AI18" s="128" t="str">
        <f>IF('Proje ve Personel Bilgileri'!C29&gt;0,F18+H18+J18+L18+N18+P18+R18+T18+V18+X18+Z18+AB18+AD18+AF18+AH18,"")</f>
        <v/>
      </c>
      <c r="AJ18" s="128" t="str">
        <f>IF('Proje ve Personel Bilgileri'!C29&gt;0,G011C!O19,"")</f>
        <v/>
      </c>
      <c r="AK18" s="128" t="str">
        <f>IF('Proje ve Personel Bilgileri'!C29&gt;0,AI18*AJ18,"")</f>
        <v/>
      </c>
      <c r="AL18" s="129" t="str">
        <f>IF('Proje ve Personel Bilgileri'!C29&gt;0,IF(DestekOrani&lt;&gt;"",DestekOrani,""),"")</f>
        <v/>
      </c>
      <c r="AM18" s="130" t="str">
        <f t="shared" si="0"/>
        <v/>
      </c>
    </row>
    <row r="19" spans="1:39" ht="20.100000000000001" customHeight="1" x14ac:dyDescent="0.25">
      <c r="A19" s="80">
        <v>12</v>
      </c>
      <c r="B19" s="93" t="str">
        <f>IF('Proje ve Personel Bilgileri'!C30&gt;0,'Proje ve Personel Bilgileri'!C30,"")</f>
        <v/>
      </c>
      <c r="C19" s="40" t="str">
        <f>IF('Proje ve Personel Bilgileri'!C30&gt;0,'Proje ve Personel Bilgileri'!D30,"")</f>
        <v/>
      </c>
      <c r="D19" s="41" t="str">
        <f>IF('Proje ve Personel Bilgileri'!C30&gt;0,'Proje ve Personel Bilgileri'!E30,"")</f>
        <v/>
      </c>
      <c r="E19" s="93" t="str">
        <f>IF('G011A (1.AY)'!C19&lt;&gt;"",'G011A (1.AY)'!C19,"")</f>
        <v/>
      </c>
      <c r="F19" s="144"/>
      <c r="G19" s="145">
        <f>IF('G011A (2.AY)'!C19&lt;&gt;"",'G011A (2.AY)'!C19,0)</f>
        <v>0</v>
      </c>
      <c r="H19" s="144"/>
      <c r="I19" s="145">
        <f>IF('G011A (3.AY)'!C19&lt;&gt;"",'G011A (3.AY)'!C19,0)</f>
        <v>0</v>
      </c>
      <c r="J19" s="144"/>
      <c r="K19" s="145">
        <f>IF('G011A (4.AY)'!C19&lt;&gt;"",'G011A (4.AY)'!C19,0)</f>
        <v>0</v>
      </c>
      <c r="L19" s="144"/>
      <c r="M19" s="145">
        <f>IF('G011A (5.AY)'!C19&lt;&gt;"",'G011A (5.AY)'!C19,0)</f>
        <v>0</v>
      </c>
      <c r="N19" s="144"/>
      <c r="O19" s="145">
        <f>IF('G011A (6.AY)'!C19&lt;&gt;"",'G011A (6.AY)'!C19,0)</f>
        <v>0</v>
      </c>
      <c r="P19" s="144"/>
      <c r="Q19" s="145">
        <f>IF('G011A (7.AY)'!C19&lt;&gt;"",'G011A (7.AY)'!C19,0)</f>
        <v>0</v>
      </c>
      <c r="R19" s="144"/>
      <c r="S19" s="145">
        <f>IF('G011A (8.AY)'!C19&lt;&gt;"",'G011A (8.AY)'!C19,0)</f>
        <v>0</v>
      </c>
      <c r="T19" s="144"/>
      <c r="U19" s="145">
        <f>IF('G011A (9.AY)'!C19&lt;&gt;"",'G011A (9.AY)'!C19,0)</f>
        <v>0</v>
      </c>
      <c r="V19" s="144"/>
      <c r="W19" s="145">
        <f>IF('G011A (10.AY)'!C19&lt;&gt;"",'G011A (10.AY)'!C19,0)</f>
        <v>0</v>
      </c>
      <c r="X19" s="144"/>
      <c r="Y19" s="145">
        <f>IF('G011A (11.AY)'!C19&lt;&gt;"",'G011A (11.AY)'!C19,0)</f>
        <v>0</v>
      </c>
      <c r="Z19" s="144"/>
      <c r="AA19" s="145">
        <f>IF('G011A (12.AY)'!C19&lt;&gt;"",'G011A (12.AY)'!C19,0)</f>
        <v>0</v>
      </c>
      <c r="AB19" s="144"/>
      <c r="AC19" s="145">
        <f>IF('G011A (13.AY)'!C19&lt;&gt;"",'G011A (13.AY)'!C19,0)</f>
        <v>0</v>
      </c>
      <c r="AD19" s="144"/>
      <c r="AE19" s="145">
        <f>IF('G011A (14.AY)'!C19&lt;&gt;"",'G011A (14.AY)'!C19,0)</f>
        <v>0</v>
      </c>
      <c r="AF19" s="144"/>
      <c r="AG19" s="145">
        <f>IF('G011A (15.AY)'!C19&lt;&gt;"",'G011A (15.AY)'!C19,0)</f>
        <v>0</v>
      </c>
      <c r="AH19" s="144"/>
      <c r="AI19" s="128" t="str">
        <f>IF('Proje ve Personel Bilgileri'!C30&gt;0,F19+H19+J19+L19+N19+P19+R19+T19+V19+X19+Z19+AB19+AD19+AF19+AH19,"")</f>
        <v/>
      </c>
      <c r="AJ19" s="128" t="str">
        <f>IF('Proje ve Personel Bilgileri'!C30&gt;0,G011C!O20,"")</f>
        <v/>
      </c>
      <c r="AK19" s="128" t="str">
        <f>IF('Proje ve Personel Bilgileri'!C30&gt;0,AI19*AJ19,"")</f>
        <v/>
      </c>
      <c r="AL19" s="129" t="str">
        <f>IF('Proje ve Personel Bilgileri'!C30&gt;0,IF(DestekOrani&lt;&gt;"",DestekOrani,""),"")</f>
        <v/>
      </c>
      <c r="AM19" s="130" t="str">
        <f t="shared" si="0"/>
        <v/>
      </c>
    </row>
    <row r="20" spans="1:39" ht="20.100000000000001" customHeight="1" x14ac:dyDescent="0.25">
      <c r="A20" s="80">
        <v>13</v>
      </c>
      <c r="B20" s="93" t="str">
        <f>IF('Proje ve Personel Bilgileri'!C31&gt;0,'Proje ve Personel Bilgileri'!C31,"")</f>
        <v/>
      </c>
      <c r="C20" s="40" t="str">
        <f>IF('Proje ve Personel Bilgileri'!C31&gt;0,'Proje ve Personel Bilgileri'!D31,"")</f>
        <v/>
      </c>
      <c r="D20" s="41" t="str">
        <f>IF('Proje ve Personel Bilgileri'!C31&gt;0,'Proje ve Personel Bilgileri'!E31,"")</f>
        <v/>
      </c>
      <c r="E20" s="93" t="str">
        <f>IF('G011A (1.AY)'!C20&lt;&gt;"",'G011A (1.AY)'!C20,"")</f>
        <v/>
      </c>
      <c r="F20" s="144"/>
      <c r="G20" s="145">
        <f>IF('G011A (2.AY)'!C20&lt;&gt;"",'G011A (2.AY)'!C20,0)</f>
        <v>0</v>
      </c>
      <c r="H20" s="144"/>
      <c r="I20" s="145">
        <f>IF('G011A (3.AY)'!C20&lt;&gt;"",'G011A (3.AY)'!C20,0)</f>
        <v>0</v>
      </c>
      <c r="J20" s="144"/>
      <c r="K20" s="145">
        <f>IF('G011A (4.AY)'!C20&lt;&gt;"",'G011A (4.AY)'!C20,0)</f>
        <v>0</v>
      </c>
      <c r="L20" s="144"/>
      <c r="M20" s="145">
        <f>IF('G011A (5.AY)'!C20&lt;&gt;"",'G011A (5.AY)'!C20,0)</f>
        <v>0</v>
      </c>
      <c r="N20" s="144"/>
      <c r="O20" s="145">
        <f>IF('G011A (6.AY)'!C20&lt;&gt;"",'G011A (6.AY)'!C20,0)</f>
        <v>0</v>
      </c>
      <c r="P20" s="144"/>
      <c r="Q20" s="145">
        <f>IF('G011A (7.AY)'!C20&lt;&gt;"",'G011A (7.AY)'!C20,0)</f>
        <v>0</v>
      </c>
      <c r="R20" s="144"/>
      <c r="S20" s="145">
        <f>IF('G011A (8.AY)'!C20&lt;&gt;"",'G011A (8.AY)'!C20,0)</f>
        <v>0</v>
      </c>
      <c r="T20" s="144"/>
      <c r="U20" s="145">
        <f>IF('G011A (9.AY)'!C20&lt;&gt;"",'G011A (9.AY)'!C20,0)</f>
        <v>0</v>
      </c>
      <c r="V20" s="144"/>
      <c r="W20" s="145">
        <f>IF('G011A (10.AY)'!C20&lt;&gt;"",'G011A (10.AY)'!C20,0)</f>
        <v>0</v>
      </c>
      <c r="X20" s="144"/>
      <c r="Y20" s="145">
        <f>IF('G011A (11.AY)'!C20&lt;&gt;"",'G011A (11.AY)'!C20,0)</f>
        <v>0</v>
      </c>
      <c r="Z20" s="144"/>
      <c r="AA20" s="145">
        <f>IF('G011A (12.AY)'!C20&lt;&gt;"",'G011A (12.AY)'!C20,0)</f>
        <v>0</v>
      </c>
      <c r="AB20" s="144"/>
      <c r="AC20" s="145">
        <f>IF('G011A (13.AY)'!C20&lt;&gt;"",'G011A (13.AY)'!C20,0)</f>
        <v>0</v>
      </c>
      <c r="AD20" s="144"/>
      <c r="AE20" s="145">
        <f>IF('G011A (14.AY)'!C20&lt;&gt;"",'G011A (14.AY)'!C20,0)</f>
        <v>0</v>
      </c>
      <c r="AF20" s="144"/>
      <c r="AG20" s="145">
        <f>IF('G011A (15.AY)'!C20&lt;&gt;"",'G011A (15.AY)'!C20,0)</f>
        <v>0</v>
      </c>
      <c r="AH20" s="144"/>
      <c r="AI20" s="128" t="str">
        <f>IF('Proje ve Personel Bilgileri'!C31&gt;0,F20+H20+J20+L20+N20+P20+R20+T20+V20+X20+Z20+AB20+AD20+AF20+AH20,"")</f>
        <v/>
      </c>
      <c r="AJ20" s="128" t="str">
        <f>IF('Proje ve Personel Bilgileri'!C31&gt;0,G011C!O21,"")</f>
        <v/>
      </c>
      <c r="AK20" s="128" t="str">
        <f>IF('Proje ve Personel Bilgileri'!C31&gt;0,AI20*AJ20,"")</f>
        <v/>
      </c>
      <c r="AL20" s="129" t="str">
        <f>IF('Proje ve Personel Bilgileri'!C31&gt;0,IF(DestekOrani&lt;&gt;"",DestekOrani,""),"")</f>
        <v/>
      </c>
      <c r="AM20" s="130" t="str">
        <f t="shared" si="0"/>
        <v/>
      </c>
    </row>
    <row r="21" spans="1:39" ht="20.100000000000001" customHeight="1" x14ac:dyDescent="0.25">
      <c r="A21" s="80">
        <v>14</v>
      </c>
      <c r="B21" s="93" t="str">
        <f>IF('Proje ve Personel Bilgileri'!C32&gt;0,'Proje ve Personel Bilgileri'!C32,"")</f>
        <v/>
      </c>
      <c r="C21" s="40" t="str">
        <f>IF('Proje ve Personel Bilgileri'!C32&gt;0,'Proje ve Personel Bilgileri'!D32,"")</f>
        <v/>
      </c>
      <c r="D21" s="41" t="str">
        <f>IF('Proje ve Personel Bilgileri'!C32&gt;0,'Proje ve Personel Bilgileri'!E32,"")</f>
        <v/>
      </c>
      <c r="E21" s="93" t="str">
        <f>IF('G011A (1.AY)'!C21&lt;&gt;"",'G011A (1.AY)'!C21,"")</f>
        <v/>
      </c>
      <c r="F21" s="144"/>
      <c r="G21" s="145">
        <f>IF('G011A (2.AY)'!C21&lt;&gt;"",'G011A (2.AY)'!C21,0)</f>
        <v>0</v>
      </c>
      <c r="H21" s="144"/>
      <c r="I21" s="145">
        <f>IF('G011A (3.AY)'!C21&lt;&gt;"",'G011A (3.AY)'!C21,0)</f>
        <v>0</v>
      </c>
      <c r="J21" s="144"/>
      <c r="K21" s="145">
        <f>IF('G011A (4.AY)'!C21&lt;&gt;"",'G011A (4.AY)'!C21,0)</f>
        <v>0</v>
      </c>
      <c r="L21" s="144"/>
      <c r="M21" s="145">
        <f>IF('G011A (5.AY)'!C21&lt;&gt;"",'G011A (5.AY)'!C21,0)</f>
        <v>0</v>
      </c>
      <c r="N21" s="144"/>
      <c r="O21" s="145">
        <f>IF('G011A (6.AY)'!C21&lt;&gt;"",'G011A (6.AY)'!C21,0)</f>
        <v>0</v>
      </c>
      <c r="P21" s="144"/>
      <c r="Q21" s="145">
        <f>IF('G011A (7.AY)'!C21&lt;&gt;"",'G011A (7.AY)'!C21,0)</f>
        <v>0</v>
      </c>
      <c r="R21" s="144"/>
      <c r="S21" s="145">
        <f>IF('G011A (8.AY)'!C21&lt;&gt;"",'G011A (8.AY)'!C21,0)</f>
        <v>0</v>
      </c>
      <c r="T21" s="144"/>
      <c r="U21" s="145">
        <f>IF('G011A (9.AY)'!C21&lt;&gt;"",'G011A (9.AY)'!C21,0)</f>
        <v>0</v>
      </c>
      <c r="V21" s="144"/>
      <c r="W21" s="145">
        <f>IF('G011A (10.AY)'!C21&lt;&gt;"",'G011A (10.AY)'!C21,0)</f>
        <v>0</v>
      </c>
      <c r="X21" s="144"/>
      <c r="Y21" s="145">
        <f>IF('G011A (11.AY)'!C21&lt;&gt;"",'G011A (11.AY)'!C21,0)</f>
        <v>0</v>
      </c>
      <c r="Z21" s="144"/>
      <c r="AA21" s="145">
        <f>IF('G011A (12.AY)'!C21&lt;&gt;"",'G011A (12.AY)'!C21,0)</f>
        <v>0</v>
      </c>
      <c r="AB21" s="144"/>
      <c r="AC21" s="145">
        <f>IF('G011A (13.AY)'!C21&lt;&gt;"",'G011A (13.AY)'!C21,0)</f>
        <v>0</v>
      </c>
      <c r="AD21" s="144"/>
      <c r="AE21" s="145">
        <f>IF('G011A (14.AY)'!C21&lt;&gt;"",'G011A (14.AY)'!C21,0)</f>
        <v>0</v>
      </c>
      <c r="AF21" s="144"/>
      <c r="AG21" s="145">
        <f>IF('G011A (15.AY)'!C21&lt;&gt;"",'G011A (15.AY)'!C21,0)</f>
        <v>0</v>
      </c>
      <c r="AH21" s="144"/>
      <c r="AI21" s="128" t="str">
        <f>IF('Proje ve Personel Bilgileri'!C32&gt;0,F21+H21+J21+L21+N21+P21+R21+T21+V21+X21+Z21+AB21+AD21+AF21+AH21,"")</f>
        <v/>
      </c>
      <c r="AJ21" s="128" t="str">
        <f>IF('Proje ve Personel Bilgileri'!C32&gt;0,G011C!O22,"")</f>
        <v/>
      </c>
      <c r="AK21" s="128" t="str">
        <f>IF('Proje ve Personel Bilgileri'!C32&gt;0,AI21*AJ21,"")</f>
        <v/>
      </c>
      <c r="AL21" s="129" t="str">
        <f>IF('Proje ve Personel Bilgileri'!C32&gt;0,IF(DestekOrani&lt;&gt;"",DestekOrani,""),"")</f>
        <v/>
      </c>
      <c r="AM21" s="130" t="str">
        <f t="shared" si="0"/>
        <v/>
      </c>
    </row>
    <row r="22" spans="1:39" ht="20.100000000000001" customHeight="1" x14ac:dyDescent="0.25">
      <c r="A22" s="80">
        <v>15</v>
      </c>
      <c r="B22" s="93" t="str">
        <f>IF('Proje ve Personel Bilgileri'!C33&gt;0,'Proje ve Personel Bilgileri'!C33,"")</f>
        <v/>
      </c>
      <c r="C22" s="40" t="str">
        <f>IF('Proje ve Personel Bilgileri'!C33&gt;0,'Proje ve Personel Bilgileri'!D33,"")</f>
        <v/>
      </c>
      <c r="D22" s="41" t="str">
        <f>IF('Proje ve Personel Bilgileri'!C33&gt;0,'Proje ve Personel Bilgileri'!E33,"")</f>
        <v/>
      </c>
      <c r="E22" s="93" t="str">
        <f>IF('G011A (1.AY)'!C22&lt;&gt;"",'G011A (1.AY)'!C22,"")</f>
        <v/>
      </c>
      <c r="F22" s="144"/>
      <c r="G22" s="145">
        <f>IF('G011A (2.AY)'!C22&lt;&gt;"",'G011A (2.AY)'!C22,0)</f>
        <v>0</v>
      </c>
      <c r="H22" s="144"/>
      <c r="I22" s="145">
        <f>IF('G011A (3.AY)'!C22&lt;&gt;"",'G011A (3.AY)'!C22,0)</f>
        <v>0</v>
      </c>
      <c r="J22" s="144"/>
      <c r="K22" s="145">
        <f>IF('G011A (4.AY)'!C22&lt;&gt;"",'G011A (4.AY)'!C22,0)</f>
        <v>0</v>
      </c>
      <c r="L22" s="144"/>
      <c r="M22" s="145">
        <f>IF('G011A (5.AY)'!C22&lt;&gt;"",'G011A (5.AY)'!C22,0)</f>
        <v>0</v>
      </c>
      <c r="N22" s="144"/>
      <c r="O22" s="145">
        <f>IF('G011A (6.AY)'!C22&lt;&gt;"",'G011A (6.AY)'!C22,0)</f>
        <v>0</v>
      </c>
      <c r="P22" s="144"/>
      <c r="Q22" s="145">
        <f>IF('G011A (7.AY)'!C22&lt;&gt;"",'G011A (7.AY)'!C22,0)</f>
        <v>0</v>
      </c>
      <c r="R22" s="144"/>
      <c r="S22" s="145">
        <f>IF('G011A (8.AY)'!C22&lt;&gt;"",'G011A (8.AY)'!C22,0)</f>
        <v>0</v>
      </c>
      <c r="T22" s="144"/>
      <c r="U22" s="145">
        <f>IF('G011A (9.AY)'!C22&lt;&gt;"",'G011A (9.AY)'!C22,0)</f>
        <v>0</v>
      </c>
      <c r="V22" s="144"/>
      <c r="W22" s="145">
        <f>IF('G011A (10.AY)'!C22&lt;&gt;"",'G011A (10.AY)'!C22,0)</f>
        <v>0</v>
      </c>
      <c r="X22" s="144"/>
      <c r="Y22" s="145">
        <f>IF('G011A (11.AY)'!C22&lt;&gt;"",'G011A (11.AY)'!C22,0)</f>
        <v>0</v>
      </c>
      <c r="Z22" s="144"/>
      <c r="AA22" s="145">
        <f>IF('G011A (12.AY)'!C22&lt;&gt;"",'G011A (12.AY)'!C22,0)</f>
        <v>0</v>
      </c>
      <c r="AB22" s="144"/>
      <c r="AC22" s="145">
        <f>IF('G011A (13.AY)'!C22&lt;&gt;"",'G011A (13.AY)'!C22,0)</f>
        <v>0</v>
      </c>
      <c r="AD22" s="144"/>
      <c r="AE22" s="145">
        <f>IF('G011A (14.AY)'!C22&lt;&gt;"",'G011A (14.AY)'!C22,0)</f>
        <v>0</v>
      </c>
      <c r="AF22" s="144"/>
      <c r="AG22" s="145">
        <f>IF('G011A (15.AY)'!C22&lt;&gt;"",'G011A (15.AY)'!C22,0)</f>
        <v>0</v>
      </c>
      <c r="AH22" s="144"/>
      <c r="AI22" s="128" t="str">
        <f>IF('Proje ve Personel Bilgileri'!C33&gt;0,F22+H22+J22+L22+N22+P22+R22+T22+V22+X22+Z22+AB22+AD22+AF22+AH22,"")</f>
        <v/>
      </c>
      <c r="AJ22" s="128" t="str">
        <f>IF('Proje ve Personel Bilgileri'!C33&gt;0,G011C!O23,"")</f>
        <v/>
      </c>
      <c r="AK22" s="128" t="str">
        <f>IF('Proje ve Personel Bilgileri'!C33&gt;0,AI22*AJ22,"")</f>
        <v/>
      </c>
      <c r="AL22" s="129" t="str">
        <f>IF('Proje ve Personel Bilgileri'!C33&gt;0,IF(DestekOrani&lt;&gt;"",DestekOrani,""),"")</f>
        <v/>
      </c>
      <c r="AM22" s="130" t="str">
        <f t="shared" si="0"/>
        <v/>
      </c>
    </row>
    <row r="23" spans="1:39" ht="20.100000000000001" customHeight="1" x14ac:dyDescent="0.25">
      <c r="A23" s="80">
        <v>16</v>
      </c>
      <c r="B23" s="93" t="str">
        <f>IF('Proje ve Personel Bilgileri'!C34&gt;0,'Proje ve Personel Bilgileri'!C34,"")</f>
        <v/>
      </c>
      <c r="C23" s="40" t="str">
        <f>IF('Proje ve Personel Bilgileri'!C34&gt;0,'Proje ve Personel Bilgileri'!D34,"")</f>
        <v/>
      </c>
      <c r="D23" s="41" t="str">
        <f>IF('Proje ve Personel Bilgileri'!C34&gt;0,'Proje ve Personel Bilgileri'!E34,"")</f>
        <v/>
      </c>
      <c r="E23" s="93" t="str">
        <f>IF('G011A (1.AY)'!C23&lt;&gt;"",'G011A (1.AY)'!C23,"")</f>
        <v/>
      </c>
      <c r="F23" s="144"/>
      <c r="G23" s="145">
        <f>IF('G011A (2.AY)'!C23&lt;&gt;"",'G011A (2.AY)'!C23,0)</f>
        <v>0</v>
      </c>
      <c r="H23" s="144"/>
      <c r="I23" s="145">
        <f>IF('G011A (3.AY)'!C23&lt;&gt;"",'G011A (3.AY)'!C23,0)</f>
        <v>0</v>
      </c>
      <c r="J23" s="144"/>
      <c r="K23" s="145">
        <f>IF('G011A (4.AY)'!C23&lt;&gt;"",'G011A (4.AY)'!C23,0)</f>
        <v>0</v>
      </c>
      <c r="L23" s="144"/>
      <c r="M23" s="145">
        <f>IF('G011A (5.AY)'!C23&lt;&gt;"",'G011A (5.AY)'!C23,0)</f>
        <v>0</v>
      </c>
      <c r="N23" s="144"/>
      <c r="O23" s="145">
        <f>IF('G011A (6.AY)'!C23&lt;&gt;"",'G011A (6.AY)'!C23,0)</f>
        <v>0</v>
      </c>
      <c r="P23" s="144"/>
      <c r="Q23" s="145">
        <f>IF('G011A (7.AY)'!C23&lt;&gt;"",'G011A (7.AY)'!C23,0)</f>
        <v>0</v>
      </c>
      <c r="R23" s="144"/>
      <c r="S23" s="145">
        <f>IF('G011A (8.AY)'!C23&lt;&gt;"",'G011A (8.AY)'!C23,0)</f>
        <v>0</v>
      </c>
      <c r="T23" s="144"/>
      <c r="U23" s="145">
        <f>IF('G011A (9.AY)'!C23&lt;&gt;"",'G011A (9.AY)'!C23,0)</f>
        <v>0</v>
      </c>
      <c r="V23" s="144"/>
      <c r="W23" s="145">
        <f>IF('G011A (10.AY)'!C23&lt;&gt;"",'G011A (10.AY)'!C23,0)</f>
        <v>0</v>
      </c>
      <c r="X23" s="144"/>
      <c r="Y23" s="145">
        <f>IF('G011A (11.AY)'!C23&lt;&gt;"",'G011A (11.AY)'!C23,0)</f>
        <v>0</v>
      </c>
      <c r="Z23" s="144"/>
      <c r="AA23" s="145">
        <f>IF('G011A (12.AY)'!C23&lt;&gt;"",'G011A (12.AY)'!C23,0)</f>
        <v>0</v>
      </c>
      <c r="AB23" s="144"/>
      <c r="AC23" s="145">
        <f>IF('G011A (13.AY)'!C23&lt;&gt;"",'G011A (13.AY)'!C23,0)</f>
        <v>0</v>
      </c>
      <c r="AD23" s="144"/>
      <c r="AE23" s="145">
        <f>IF('G011A (14.AY)'!C23&lt;&gt;"",'G011A (14.AY)'!C23,0)</f>
        <v>0</v>
      </c>
      <c r="AF23" s="144"/>
      <c r="AG23" s="145">
        <f>IF('G011A (15.AY)'!C23&lt;&gt;"",'G011A (15.AY)'!C23,0)</f>
        <v>0</v>
      </c>
      <c r="AH23" s="144"/>
      <c r="AI23" s="128" t="str">
        <f>IF('Proje ve Personel Bilgileri'!C34&gt;0,F23+H23+J23+L23+N23+P23+R23+T23+V23+X23+Z23+AB23+AD23+AF23+AH23,"")</f>
        <v/>
      </c>
      <c r="AJ23" s="128" t="str">
        <f>IF('Proje ve Personel Bilgileri'!C34&gt;0,G011C!O24,"")</f>
        <v/>
      </c>
      <c r="AK23" s="128" t="str">
        <f>IF('Proje ve Personel Bilgileri'!C34&gt;0,AI23*AJ23,"")</f>
        <v/>
      </c>
      <c r="AL23" s="129" t="str">
        <f>IF('Proje ve Personel Bilgileri'!C34&gt;0,IF(DestekOrani&lt;&gt;"",DestekOrani,""),"")</f>
        <v/>
      </c>
      <c r="AM23" s="130" t="str">
        <f t="shared" si="0"/>
        <v/>
      </c>
    </row>
    <row r="24" spans="1:39" ht="20.100000000000001" customHeight="1" x14ac:dyDescent="0.25">
      <c r="A24" s="80">
        <v>17</v>
      </c>
      <c r="B24" s="93" t="str">
        <f>IF('Proje ve Personel Bilgileri'!C35&gt;0,'Proje ve Personel Bilgileri'!C35,"")</f>
        <v/>
      </c>
      <c r="C24" s="40" t="str">
        <f>IF('Proje ve Personel Bilgileri'!C35&gt;0,'Proje ve Personel Bilgileri'!D35,"")</f>
        <v/>
      </c>
      <c r="D24" s="41" t="str">
        <f>IF('Proje ve Personel Bilgileri'!C35&gt;0,'Proje ve Personel Bilgileri'!E35,"")</f>
        <v/>
      </c>
      <c r="E24" s="93" t="str">
        <f>IF('G011A (1.AY)'!C24&lt;&gt;"",'G011A (1.AY)'!C24,"")</f>
        <v/>
      </c>
      <c r="F24" s="144"/>
      <c r="G24" s="145">
        <f>IF('G011A (2.AY)'!C24&lt;&gt;"",'G011A (2.AY)'!C24,0)</f>
        <v>0</v>
      </c>
      <c r="H24" s="144"/>
      <c r="I24" s="145">
        <f>IF('G011A (3.AY)'!C24&lt;&gt;"",'G011A (3.AY)'!C24,0)</f>
        <v>0</v>
      </c>
      <c r="J24" s="144"/>
      <c r="K24" s="145">
        <f>IF('G011A (4.AY)'!C24&lt;&gt;"",'G011A (4.AY)'!C24,0)</f>
        <v>0</v>
      </c>
      <c r="L24" s="144"/>
      <c r="M24" s="145">
        <f>IF('G011A (5.AY)'!C24&lt;&gt;"",'G011A (5.AY)'!C24,0)</f>
        <v>0</v>
      </c>
      <c r="N24" s="144"/>
      <c r="O24" s="145">
        <f>IF('G011A (6.AY)'!C24&lt;&gt;"",'G011A (6.AY)'!C24,0)</f>
        <v>0</v>
      </c>
      <c r="P24" s="144"/>
      <c r="Q24" s="145">
        <f>IF('G011A (7.AY)'!C24&lt;&gt;"",'G011A (7.AY)'!C24,0)</f>
        <v>0</v>
      </c>
      <c r="R24" s="144"/>
      <c r="S24" s="145">
        <f>IF('G011A (8.AY)'!C24&lt;&gt;"",'G011A (8.AY)'!C24,0)</f>
        <v>0</v>
      </c>
      <c r="T24" s="144"/>
      <c r="U24" s="145">
        <f>IF('G011A (9.AY)'!C24&lt;&gt;"",'G011A (9.AY)'!C24,0)</f>
        <v>0</v>
      </c>
      <c r="V24" s="144"/>
      <c r="W24" s="145">
        <f>IF('G011A (10.AY)'!C24&lt;&gt;"",'G011A (10.AY)'!C24,0)</f>
        <v>0</v>
      </c>
      <c r="X24" s="144"/>
      <c r="Y24" s="145">
        <f>IF('G011A (11.AY)'!C24&lt;&gt;"",'G011A (11.AY)'!C24,0)</f>
        <v>0</v>
      </c>
      <c r="Z24" s="144"/>
      <c r="AA24" s="145">
        <f>IF('G011A (12.AY)'!C24&lt;&gt;"",'G011A (12.AY)'!C24,0)</f>
        <v>0</v>
      </c>
      <c r="AB24" s="144"/>
      <c r="AC24" s="145">
        <f>IF('G011A (13.AY)'!C24&lt;&gt;"",'G011A (13.AY)'!C24,0)</f>
        <v>0</v>
      </c>
      <c r="AD24" s="144"/>
      <c r="AE24" s="145">
        <f>IF('G011A (14.AY)'!C24&lt;&gt;"",'G011A (14.AY)'!C24,0)</f>
        <v>0</v>
      </c>
      <c r="AF24" s="144"/>
      <c r="AG24" s="145">
        <f>IF('G011A (15.AY)'!C24&lt;&gt;"",'G011A (15.AY)'!C24,0)</f>
        <v>0</v>
      </c>
      <c r="AH24" s="144"/>
      <c r="AI24" s="128" t="str">
        <f>IF('Proje ve Personel Bilgileri'!C35&gt;0,F24+H24+J24+L24+N24+P24+R24+T24+V24+X24+Z24+AB24+AD24+AF24+AH24,"")</f>
        <v/>
      </c>
      <c r="AJ24" s="128" t="str">
        <f>IF('Proje ve Personel Bilgileri'!C35&gt;0,G011C!O25,"")</f>
        <v/>
      </c>
      <c r="AK24" s="128" t="str">
        <f>IF('Proje ve Personel Bilgileri'!C35&gt;0,AI24*AJ24,"")</f>
        <v/>
      </c>
      <c r="AL24" s="129" t="str">
        <f>IF('Proje ve Personel Bilgileri'!C35&gt;0,IF(DestekOrani&lt;&gt;"",DestekOrani,""),"")</f>
        <v/>
      </c>
      <c r="AM24" s="130" t="str">
        <f t="shared" si="0"/>
        <v/>
      </c>
    </row>
    <row r="25" spans="1:39" ht="20.100000000000001" customHeight="1" x14ac:dyDescent="0.25">
      <c r="A25" s="80">
        <v>18</v>
      </c>
      <c r="B25" s="93" t="str">
        <f>IF('Proje ve Personel Bilgileri'!C36&gt;0,'Proje ve Personel Bilgileri'!C36,"")</f>
        <v/>
      </c>
      <c r="C25" s="40" t="str">
        <f>IF('Proje ve Personel Bilgileri'!C36&gt;0,'Proje ve Personel Bilgileri'!D36,"")</f>
        <v/>
      </c>
      <c r="D25" s="41" t="str">
        <f>IF('Proje ve Personel Bilgileri'!C36&gt;0,'Proje ve Personel Bilgileri'!E36,"")</f>
        <v/>
      </c>
      <c r="E25" s="93" t="str">
        <f>IF('G011A (1.AY)'!C25&lt;&gt;"",'G011A (1.AY)'!C25,"")</f>
        <v/>
      </c>
      <c r="F25" s="144"/>
      <c r="G25" s="145">
        <f>IF('G011A (2.AY)'!C25&lt;&gt;"",'G011A (2.AY)'!C25,0)</f>
        <v>0</v>
      </c>
      <c r="H25" s="144"/>
      <c r="I25" s="145">
        <f>IF('G011A (3.AY)'!C25&lt;&gt;"",'G011A (3.AY)'!C25,0)</f>
        <v>0</v>
      </c>
      <c r="J25" s="144"/>
      <c r="K25" s="145">
        <f>IF('G011A (4.AY)'!C25&lt;&gt;"",'G011A (4.AY)'!C25,0)</f>
        <v>0</v>
      </c>
      <c r="L25" s="144"/>
      <c r="M25" s="145">
        <f>IF('G011A (5.AY)'!C25&lt;&gt;"",'G011A (5.AY)'!C25,0)</f>
        <v>0</v>
      </c>
      <c r="N25" s="144"/>
      <c r="O25" s="145">
        <f>IF('G011A (6.AY)'!C25&lt;&gt;"",'G011A (6.AY)'!C25,0)</f>
        <v>0</v>
      </c>
      <c r="P25" s="144"/>
      <c r="Q25" s="145">
        <f>IF('G011A (7.AY)'!C25&lt;&gt;"",'G011A (7.AY)'!C25,0)</f>
        <v>0</v>
      </c>
      <c r="R25" s="144"/>
      <c r="S25" s="145">
        <f>IF('G011A (8.AY)'!C25&lt;&gt;"",'G011A (8.AY)'!C25,0)</f>
        <v>0</v>
      </c>
      <c r="T25" s="144"/>
      <c r="U25" s="145">
        <f>IF('G011A (9.AY)'!C25&lt;&gt;"",'G011A (9.AY)'!C25,0)</f>
        <v>0</v>
      </c>
      <c r="V25" s="144"/>
      <c r="W25" s="145">
        <f>IF('G011A (10.AY)'!C25&lt;&gt;"",'G011A (10.AY)'!C25,0)</f>
        <v>0</v>
      </c>
      <c r="X25" s="144"/>
      <c r="Y25" s="145">
        <f>IF('G011A (11.AY)'!C25&lt;&gt;"",'G011A (11.AY)'!C25,0)</f>
        <v>0</v>
      </c>
      <c r="Z25" s="144"/>
      <c r="AA25" s="145">
        <f>IF('G011A (12.AY)'!C25&lt;&gt;"",'G011A (12.AY)'!C25,0)</f>
        <v>0</v>
      </c>
      <c r="AB25" s="144"/>
      <c r="AC25" s="145">
        <f>IF('G011A (13.AY)'!C25&lt;&gt;"",'G011A (13.AY)'!C25,0)</f>
        <v>0</v>
      </c>
      <c r="AD25" s="144"/>
      <c r="AE25" s="145">
        <f>IF('G011A (14.AY)'!C25&lt;&gt;"",'G011A (14.AY)'!C25,0)</f>
        <v>0</v>
      </c>
      <c r="AF25" s="144"/>
      <c r="AG25" s="145">
        <f>IF('G011A (15.AY)'!C25&lt;&gt;"",'G011A (15.AY)'!C25,0)</f>
        <v>0</v>
      </c>
      <c r="AH25" s="144"/>
      <c r="AI25" s="128" t="str">
        <f>IF('Proje ve Personel Bilgileri'!C36&gt;0,F25+H25+J25+L25+N25+P25+R25+T25+V25+X25+Z25+AB25+AD25+AF25+AH25,"")</f>
        <v/>
      </c>
      <c r="AJ25" s="128" t="str">
        <f>IF('Proje ve Personel Bilgileri'!C36&gt;0,G011C!O26,"")</f>
        <v/>
      </c>
      <c r="AK25" s="128" t="str">
        <f>IF('Proje ve Personel Bilgileri'!C36&gt;0,AI25*AJ25,"")</f>
        <v/>
      </c>
      <c r="AL25" s="129" t="str">
        <f>IF('Proje ve Personel Bilgileri'!C36&gt;0,IF(DestekOrani&lt;&gt;"",DestekOrani,""),"")</f>
        <v/>
      </c>
      <c r="AM25" s="130" t="str">
        <f t="shared" si="0"/>
        <v/>
      </c>
    </row>
    <row r="26" spans="1:39" ht="20.100000000000001" customHeight="1" x14ac:dyDescent="0.25">
      <c r="A26" s="80">
        <v>19</v>
      </c>
      <c r="B26" s="93" t="str">
        <f>IF('Proje ve Personel Bilgileri'!C37&gt;0,'Proje ve Personel Bilgileri'!C37,"")</f>
        <v/>
      </c>
      <c r="C26" s="40" t="str">
        <f>IF('Proje ve Personel Bilgileri'!C37&gt;0,'Proje ve Personel Bilgileri'!D37,"")</f>
        <v/>
      </c>
      <c r="D26" s="41" t="str">
        <f>IF('Proje ve Personel Bilgileri'!C37&gt;0,'Proje ve Personel Bilgileri'!E37,"")</f>
        <v/>
      </c>
      <c r="E26" s="93" t="str">
        <f>IF('G011A (1.AY)'!C26&lt;&gt;"",'G011A (1.AY)'!C26,"")</f>
        <v/>
      </c>
      <c r="F26" s="144"/>
      <c r="G26" s="145">
        <f>IF('G011A (2.AY)'!C26&lt;&gt;"",'G011A (2.AY)'!C26,0)</f>
        <v>0</v>
      </c>
      <c r="H26" s="144"/>
      <c r="I26" s="145">
        <f>IF('G011A (3.AY)'!C26&lt;&gt;"",'G011A (3.AY)'!C26,0)</f>
        <v>0</v>
      </c>
      <c r="J26" s="144"/>
      <c r="K26" s="145">
        <f>IF('G011A (4.AY)'!C26&lt;&gt;"",'G011A (4.AY)'!C26,0)</f>
        <v>0</v>
      </c>
      <c r="L26" s="144"/>
      <c r="M26" s="145">
        <f>IF('G011A (5.AY)'!C26&lt;&gt;"",'G011A (5.AY)'!C26,0)</f>
        <v>0</v>
      </c>
      <c r="N26" s="144"/>
      <c r="O26" s="145">
        <f>IF('G011A (6.AY)'!C26&lt;&gt;"",'G011A (6.AY)'!C26,0)</f>
        <v>0</v>
      </c>
      <c r="P26" s="144"/>
      <c r="Q26" s="145">
        <f>IF('G011A (7.AY)'!C26&lt;&gt;"",'G011A (7.AY)'!C26,0)</f>
        <v>0</v>
      </c>
      <c r="R26" s="144"/>
      <c r="S26" s="145">
        <f>IF('G011A (8.AY)'!C26&lt;&gt;"",'G011A (8.AY)'!C26,0)</f>
        <v>0</v>
      </c>
      <c r="T26" s="144"/>
      <c r="U26" s="145">
        <f>IF('G011A (9.AY)'!C26&lt;&gt;"",'G011A (9.AY)'!C26,0)</f>
        <v>0</v>
      </c>
      <c r="V26" s="144"/>
      <c r="W26" s="145">
        <f>IF('G011A (10.AY)'!C26&lt;&gt;"",'G011A (10.AY)'!C26,0)</f>
        <v>0</v>
      </c>
      <c r="X26" s="144"/>
      <c r="Y26" s="145">
        <f>IF('G011A (11.AY)'!C26&lt;&gt;"",'G011A (11.AY)'!C26,0)</f>
        <v>0</v>
      </c>
      <c r="Z26" s="144"/>
      <c r="AA26" s="145">
        <f>IF('G011A (12.AY)'!C26&lt;&gt;"",'G011A (12.AY)'!C26,0)</f>
        <v>0</v>
      </c>
      <c r="AB26" s="144"/>
      <c r="AC26" s="145">
        <f>IF('G011A (13.AY)'!C26&lt;&gt;"",'G011A (13.AY)'!C26,0)</f>
        <v>0</v>
      </c>
      <c r="AD26" s="144"/>
      <c r="AE26" s="145">
        <f>IF('G011A (14.AY)'!C26&lt;&gt;"",'G011A (14.AY)'!C26,0)</f>
        <v>0</v>
      </c>
      <c r="AF26" s="144"/>
      <c r="AG26" s="145">
        <f>IF('G011A (15.AY)'!C26&lt;&gt;"",'G011A (15.AY)'!C26,0)</f>
        <v>0</v>
      </c>
      <c r="AH26" s="144"/>
      <c r="AI26" s="128" t="str">
        <f>IF('Proje ve Personel Bilgileri'!C37&gt;0,F26+H26+J26+L26+N26+P26+R26+T26+V26+X26+Z26+AB26+AD26+AF26+AH26,"")</f>
        <v/>
      </c>
      <c r="AJ26" s="128" t="str">
        <f>IF('Proje ve Personel Bilgileri'!C37&gt;0,G011C!O27,"")</f>
        <v/>
      </c>
      <c r="AK26" s="128" t="str">
        <f>IF('Proje ve Personel Bilgileri'!C37&gt;0,AI26*AJ26,"")</f>
        <v/>
      </c>
      <c r="AL26" s="129" t="str">
        <f>IF('Proje ve Personel Bilgileri'!C37&gt;0,IF(DestekOrani&lt;&gt;"",DestekOrani,""),"")</f>
        <v/>
      </c>
      <c r="AM26" s="130" t="str">
        <f t="shared" si="0"/>
        <v/>
      </c>
    </row>
    <row r="27" spans="1:39" ht="20.100000000000001" customHeight="1" thickBot="1" x14ac:dyDescent="0.3">
      <c r="A27" s="119">
        <v>20</v>
      </c>
      <c r="B27" s="123" t="str">
        <f>IF('Proje ve Personel Bilgileri'!C38&gt;0,'Proje ve Personel Bilgileri'!C38,"")</f>
        <v/>
      </c>
      <c r="C27" s="57" t="str">
        <f>IF('Proje ve Personel Bilgileri'!C38&gt;0,'Proje ve Personel Bilgileri'!D38,"")</f>
        <v/>
      </c>
      <c r="D27" s="124" t="str">
        <f>IF('Proje ve Personel Bilgileri'!C38&gt;0,'Proje ve Personel Bilgileri'!E38,"")</f>
        <v/>
      </c>
      <c r="E27" s="123" t="str">
        <f>IF('G011A (1.AY)'!C27&lt;&gt;"",'G011A (1.AY)'!C27,"")</f>
        <v/>
      </c>
      <c r="F27" s="146"/>
      <c r="G27" s="147">
        <f>IF('G011A (2.AY)'!C27&lt;&gt;"",'G011A (2.AY)'!C27,0)</f>
        <v>0</v>
      </c>
      <c r="H27" s="146"/>
      <c r="I27" s="147">
        <f>IF('G011A (3.AY)'!C27&lt;&gt;"",'G011A (3.AY)'!C27,0)</f>
        <v>0</v>
      </c>
      <c r="J27" s="146"/>
      <c r="K27" s="147">
        <f>IF('G011A (4.AY)'!C27&lt;&gt;"",'G011A (4.AY)'!C27,0)</f>
        <v>0</v>
      </c>
      <c r="L27" s="146"/>
      <c r="M27" s="147">
        <f>IF('G011A (5.AY)'!C27&lt;&gt;"",'G011A (5.AY)'!C27,0)</f>
        <v>0</v>
      </c>
      <c r="N27" s="146"/>
      <c r="O27" s="147">
        <f>IF('G011A (6.AY)'!C27&lt;&gt;"",'G011A (6.AY)'!C27,0)</f>
        <v>0</v>
      </c>
      <c r="P27" s="146"/>
      <c r="Q27" s="147">
        <f>IF('G011A (7.AY)'!C27&lt;&gt;"",'G011A (7.AY)'!C27,0)</f>
        <v>0</v>
      </c>
      <c r="R27" s="146"/>
      <c r="S27" s="147">
        <f>IF('G011A (8.AY)'!C27&lt;&gt;"",'G011A (8.AY)'!C27,0)</f>
        <v>0</v>
      </c>
      <c r="T27" s="146"/>
      <c r="U27" s="147">
        <f>IF('G011A (9.AY)'!C27&lt;&gt;"",'G011A (9.AY)'!C27,0)</f>
        <v>0</v>
      </c>
      <c r="V27" s="146"/>
      <c r="W27" s="147">
        <f>IF('G011A (10.AY)'!C27&lt;&gt;"",'G011A (10.AY)'!C27,0)</f>
        <v>0</v>
      </c>
      <c r="X27" s="146"/>
      <c r="Y27" s="147">
        <f>IF('G011A (11.AY)'!C27&lt;&gt;"",'G011A (11.AY)'!C27,0)</f>
        <v>0</v>
      </c>
      <c r="Z27" s="146"/>
      <c r="AA27" s="147">
        <f>IF('G011A (12.AY)'!C27&lt;&gt;"",'G011A (12.AY)'!C27,0)</f>
        <v>0</v>
      </c>
      <c r="AB27" s="146"/>
      <c r="AC27" s="147">
        <f>IF('G011A (13.AY)'!C27&lt;&gt;"",'G011A (13.AY)'!C27,0)</f>
        <v>0</v>
      </c>
      <c r="AD27" s="146"/>
      <c r="AE27" s="147">
        <f>IF('G011A (14.AY)'!C27&lt;&gt;"",'G011A (14.AY)'!C27,0)</f>
        <v>0</v>
      </c>
      <c r="AF27" s="146"/>
      <c r="AG27" s="147">
        <f>IF('G011A (15.AY)'!C27&lt;&gt;"",'G011A (15.AY)'!C27,0)</f>
        <v>0</v>
      </c>
      <c r="AH27" s="146"/>
      <c r="AI27" s="131" t="str">
        <f>IF('Proje ve Personel Bilgileri'!C38&gt;0,F27+H27+J27+L27+N27+P27+R27+T27+V27+X27+Z27+AB27+AD27+AF27+AH27,"")</f>
        <v/>
      </c>
      <c r="AJ27" s="131" t="str">
        <f>IF('Proje ve Personel Bilgileri'!C38&gt;0,G011C!O28,"")</f>
        <v/>
      </c>
      <c r="AK27" s="131" t="str">
        <f>IF('Proje ve Personel Bilgileri'!C38&gt;0,AI27*AJ27,"")</f>
        <v/>
      </c>
      <c r="AL27" s="132" t="str">
        <f>IF('Proje ve Personel Bilgileri'!C38&gt;0,IF(DestekOrani&lt;&gt;"",DestekOrani,""),"")</f>
        <v/>
      </c>
      <c r="AM27" s="133" t="str">
        <f t="shared" si="0"/>
        <v/>
      </c>
    </row>
    <row r="28" spans="1:39" ht="20.100000000000001" customHeight="1" thickBot="1" x14ac:dyDescent="0.35">
      <c r="A28" s="278"/>
      <c r="B28" s="278"/>
      <c r="C28" s="278"/>
      <c r="D28" s="278"/>
      <c r="AG28" s="276" t="s">
        <v>24</v>
      </c>
      <c r="AH28" s="276"/>
      <c r="AI28" s="134">
        <f>SUM(AI8:AI27)</f>
        <v>0</v>
      </c>
      <c r="AJ28" s="120"/>
      <c r="AK28" s="134">
        <f>SUM(AK8:AK27)</f>
        <v>0</v>
      </c>
      <c r="AL28" s="135" t="str">
        <f>AL8</f>
        <v/>
      </c>
      <c r="AM28" s="134">
        <f>SUM(AM8:AM27)</f>
        <v>0</v>
      </c>
    </row>
    <row r="29" spans="1:39" x14ac:dyDescent="0.25">
      <c r="A29" s="81" t="s">
        <v>68</v>
      </c>
      <c r="B29" s="19"/>
      <c r="C29" s="19"/>
      <c r="D29" s="19"/>
    </row>
    <row r="30" spans="1:39" x14ac:dyDescent="0.25">
      <c r="A30" s="19"/>
      <c r="B30" s="19"/>
      <c r="C30" s="19"/>
      <c r="D30" s="19"/>
    </row>
    <row r="31" spans="1:39" ht="21" x14ac:dyDescent="0.35">
      <c r="A31" s="106" t="s">
        <v>21</v>
      </c>
      <c r="B31" s="136">
        <f ca="1">IF(imzatarihi&gt;0,imzatarihi,"")</f>
        <v>45370</v>
      </c>
      <c r="C31" s="109" t="s">
        <v>22</v>
      </c>
      <c r="D31" s="137" t="str">
        <f>IF(kurulusyetkilisi&gt;0,kurulusyetkilisi,"")</f>
        <v/>
      </c>
    </row>
    <row r="32" spans="1:39" ht="19.5" x14ac:dyDescent="0.3">
      <c r="A32" s="108"/>
      <c r="B32" s="108"/>
      <c r="C32" s="109" t="s">
        <v>23</v>
      </c>
      <c r="D32" s="106"/>
    </row>
    <row r="33" spans="1:39" ht="15.75" x14ac:dyDescent="0.25">
      <c r="A33" s="271" t="s">
        <v>53</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row>
    <row r="34" spans="1:39" x14ac:dyDescent="0.25">
      <c r="A34" s="251" t="str">
        <f>IF(YilDonem&lt;&gt;"",YilDonem,"")</f>
        <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row>
    <row r="35" spans="1:39" ht="19.5" thickBot="1" x14ac:dyDescent="0.35">
      <c r="A35" s="277" t="s">
        <v>57</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row>
    <row r="36" spans="1:39" ht="19.5" customHeight="1" thickBot="1" x14ac:dyDescent="0.3">
      <c r="A36" s="258" t="s">
        <v>1</v>
      </c>
      <c r="B36" s="273"/>
      <c r="C36" s="242" t="str">
        <f>IF(ProjeNo&gt;0,ProjeNo,"")</f>
        <v/>
      </c>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4"/>
    </row>
    <row r="37" spans="1:39" ht="29.25" customHeight="1" thickBot="1" x14ac:dyDescent="0.3">
      <c r="A37" s="279" t="s">
        <v>9</v>
      </c>
      <c r="B37" s="259"/>
      <c r="C37" s="242" t="str">
        <f>IF(ProjeAdi&gt;0,ProjeAdi,"")</f>
        <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4"/>
    </row>
    <row r="38" spans="1:39" s="2" customFormat="1" ht="51" customHeight="1" thickBot="1" x14ac:dyDescent="0.3">
      <c r="A38" s="274" t="s">
        <v>5</v>
      </c>
      <c r="B38" s="274" t="s">
        <v>6</v>
      </c>
      <c r="C38" s="274" t="s">
        <v>44</v>
      </c>
      <c r="D38" s="274" t="s">
        <v>69</v>
      </c>
      <c r="E38" s="239" t="str">
        <f>IF(YilDonem&lt;&gt;"",VLOOKUP(DönBasAy,AyTablo,2,0),"")</f>
        <v/>
      </c>
      <c r="F38" s="240"/>
      <c r="G38" s="239" t="str">
        <f>IF(YilDonem&lt;&gt;"",VLOOKUP(DönBasAy+1,AyTablo,2,0),"")</f>
        <v/>
      </c>
      <c r="H38" s="240"/>
      <c r="I38" s="239" t="str">
        <f>IF(YilDonem&lt;&gt;"",VLOOKUP(DönBasAy+2,AyTablo,2,0),"")</f>
        <v/>
      </c>
      <c r="J38" s="240"/>
      <c r="K38" s="239" t="str">
        <f>IF(YilDonem&lt;&gt;"",VLOOKUP(DönBasAy+3,AyTablo,2,0),"")</f>
        <v/>
      </c>
      <c r="L38" s="240"/>
      <c r="M38" s="239" t="str">
        <f>IF(YilDonem&lt;&gt;"",VLOOKUP(DönBasAy+4,AyTablo,2,0),"")</f>
        <v/>
      </c>
      <c r="N38" s="240"/>
      <c r="O38" s="239" t="str">
        <f>IF(YilDonem&lt;&gt;"",VLOOKUP(DönBasAy+5,AyTablo,2,0),"")</f>
        <v/>
      </c>
      <c r="P38" s="240"/>
      <c r="Q38" s="239" t="str">
        <f>IF(YilDonem&lt;&gt;"",VLOOKUP(DönBasAy+6,AyTablo,2,0),"")</f>
        <v/>
      </c>
      <c r="R38" s="240"/>
      <c r="S38" s="239" t="str">
        <f>IF(YilDonem&lt;&gt;"",VLOOKUP(DönBasAy+7,AyTablo,2,0),"")</f>
        <v/>
      </c>
      <c r="T38" s="240"/>
      <c r="U38" s="239" t="str">
        <f>IF(YilDonem&lt;&gt;"",VLOOKUP(DönBasAy+8,AyTablo,2,0),"")</f>
        <v/>
      </c>
      <c r="V38" s="240"/>
      <c r="W38" s="239" t="str">
        <f>IF(YilDonem&lt;&gt;"",VLOOKUP(DönBasAy+9,AyTablo,2,0),"")</f>
        <v/>
      </c>
      <c r="X38" s="240"/>
      <c r="Y38" s="239" t="str">
        <f>IF(YilDonem&lt;&gt;"",VLOOKUP(DönBasAy+10,AyTablo,2,0),"")</f>
        <v/>
      </c>
      <c r="Z38" s="240"/>
      <c r="AA38" s="239" t="str">
        <f>IF(YilDonem&lt;&gt;"",VLOOKUP(DönBasAy+11,AyTablo,2,0),"")</f>
        <v/>
      </c>
      <c r="AB38" s="240"/>
      <c r="AC38" s="239" t="str">
        <f>IF(YilDonem&lt;&gt;"",VLOOKUP(DönBasAy+12,AyTablo,2,0),"")</f>
        <v/>
      </c>
      <c r="AD38" s="240"/>
      <c r="AE38" s="239" t="str">
        <f>IF(YilDonem&lt;&gt;"",VLOOKUP(DönBasAy+13,AyTablo,2,0),"")</f>
        <v/>
      </c>
      <c r="AF38" s="240"/>
      <c r="AG38" s="239" t="str">
        <f>IF(YilDonem&lt;&gt;"",VLOOKUP(DönBasAy+14,AyTablo,2,0),"")</f>
        <v/>
      </c>
      <c r="AH38" s="240"/>
      <c r="AI38" s="274" t="s">
        <v>106</v>
      </c>
      <c r="AJ38" s="274" t="s">
        <v>55</v>
      </c>
      <c r="AK38" s="274" t="s">
        <v>32</v>
      </c>
      <c r="AL38" s="274" t="s">
        <v>107</v>
      </c>
      <c r="AM38" s="274" t="s">
        <v>108</v>
      </c>
    </row>
    <row r="39" spans="1:39" s="2" customFormat="1" ht="51" customHeight="1" thickBot="1" x14ac:dyDescent="0.3">
      <c r="A39" s="275"/>
      <c r="B39" s="275"/>
      <c r="C39" s="275"/>
      <c r="D39" s="275"/>
      <c r="E39" s="116" t="s">
        <v>12</v>
      </c>
      <c r="F39" s="116" t="s">
        <v>54</v>
      </c>
      <c r="G39" s="116" t="s">
        <v>12</v>
      </c>
      <c r="H39" s="116" t="s">
        <v>54</v>
      </c>
      <c r="I39" s="116" t="s">
        <v>12</v>
      </c>
      <c r="J39" s="116" t="s">
        <v>54</v>
      </c>
      <c r="K39" s="116" t="s">
        <v>12</v>
      </c>
      <c r="L39" s="116" t="s">
        <v>54</v>
      </c>
      <c r="M39" s="116" t="s">
        <v>12</v>
      </c>
      <c r="N39" s="116" t="s">
        <v>54</v>
      </c>
      <c r="O39" s="116" t="s">
        <v>12</v>
      </c>
      <c r="P39" s="116" t="s">
        <v>54</v>
      </c>
      <c r="Q39" s="116" t="s">
        <v>12</v>
      </c>
      <c r="R39" s="116" t="s">
        <v>54</v>
      </c>
      <c r="S39" s="116" t="s">
        <v>12</v>
      </c>
      <c r="T39" s="116" t="s">
        <v>54</v>
      </c>
      <c r="U39" s="116" t="s">
        <v>12</v>
      </c>
      <c r="V39" s="116" t="s">
        <v>54</v>
      </c>
      <c r="W39" s="116" t="s">
        <v>12</v>
      </c>
      <c r="X39" s="116" t="s">
        <v>54</v>
      </c>
      <c r="Y39" s="116" t="s">
        <v>12</v>
      </c>
      <c r="Z39" s="116" t="s">
        <v>54</v>
      </c>
      <c r="AA39" s="116" t="s">
        <v>12</v>
      </c>
      <c r="AB39" s="116" t="s">
        <v>54</v>
      </c>
      <c r="AC39" s="116" t="s">
        <v>12</v>
      </c>
      <c r="AD39" s="116" t="s">
        <v>54</v>
      </c>
      <c r="AE39" s="116" t="s">
        <v>12</v>
      </c>
      <c r="AF39" s="116" t="s">
        <v>54</v>
      </c>
      <c r="AG39" s="116" t="s">
        <v>12</v>
      </c>
      <c r="AH39" s="116" t="s">
        <v>54</v>
      </c>
      <c r="AI39" s="275"/>
      <c r="AJ39" s="275"/>
      <c r="AK39" s="275"/>
      <c r="AL39" s="275"/>
      <c r="AM39" s="275"/>
    </row>
    <row r="40" spans="1:39" ht="20.100000000000001" customHeight="1" x14ac:dyDescent="0.25">
      <c r="A40" s="118">
        <v>1</v>
      </c>
      <c r="B40" s="121" t="str">
        <f>IF('Proje ve Personel Bilgileri'!C39&gt;0,'Proje ve Personel Bilgileri'!C39,"")</f>
        <v/>
      </c>
      <c r="C40" s="50" t="str">
        <f>IF('Proje ve Personel Bilgileri'!C39&gt;0,'Proje ve Personel Bilgileri'!D39,"")</f>
        <v/>
      </c>
      <c r="D40" s="122" t="str">
        <f>IF('Proje ve Personel Bilgileri'!C39&gt;0,'Proje ve Personel Bilgileri'!E39,"")</f>
        <v/>
      </c>
      <c r="E40" s="121" t="str">
        <f>IF('G011A (1.AY)'!C40&lt;&gt;"",'G011A (1.AY)'!C40,"")</f>
        <v/>
      </c>
      <c r="F40" s="142"/>
      <c r="G40" s="143">
        <f>IF('G011A (2.AY)'!C40&lt;&gt;"",'G011A (2.AY)'!C40,0)</f>
        <v>0</v>
      </c>
      <c r="H40" s="142"/>
      <c r="I40" s="143">
        <f>IF('G011A (3.AY)'!C40&lt;&gt;"",'G011A (3.AY)'!C40,0)</f>
        <v>0</v>
      </c>
      <c r="J40" s="142"/>
      <c r="K40" s="143">
        <f>IF('G011A (4.AY)'!C40&lt;&gt;"",'G011A (4.AY)'!C40,0)</f>
        <v>0</v>
      </c>
      <c r="L40" s="142"/>
      <c r="M40" s="143">
        <f>IF('G011A (5.AY)'!C40&lt;&gt;"",'G011A (5.AY)'!C40,0)</f>
        <v>0</v>
      </c>
      <c r="N40" s="142"/>
      <c r="O40" s="143">
        <f>IF('G011A (6.AY)'!C40&lt;&gt;"",'G011A (6.AY)'!C40,0)</f>
        <v>0</v>
      </c>
      <c r="P40" s="142"/>
      <c r="Q40" s="143">
        <f>IF('G011A (7.AY)'!C40&lt;&gt;"",'G011A (7.AY)'!C40,0)</f>
        <v>0</v>
      </c>
      <c r="R40" s="142"/>
      <c r="S40" s="143">
        <f>IF('G011A (8.AY)'!C40&lt;&gt;"",'G011A (8.AY)'!C40,0)</f>
        <v>0</v>
      </c>
      <c r="T40" s="142"/>
      <c r="U40" s="143">
        <f>IF('G011A (9.AY)'!C40&lt;&gt;"",'G011A (9.AY)'!C40,0)</f>
        <v>0</v>
      </c>
      <c r="V40" s="142"/>
      <c r="W40" s="143">
        <f>IF('G011A (10.AY)'!C40&lt;&gt;"",'G011A (10.AY)'!C40,0)</f>
        <v>0</v>
      </c>
      <c r="X40" s="142"/>
      <c r="Y40" s="143">
        <f>IF('G011A (11.AY)'!C40&lt;&gt;"",'G011A (11.AY)'!C40,0)</f>
        <v>0</v>
      </c>
      <c r="Z40" s="142"/>
      <c r="AA40" s="143">
        <f>IF('G011A (12.AY)'!C40&lt;&gt;"",'G011A (12.AY)'!C40,0)</f>
        <v>0</v>
      </c>
      <c r="AB40" s="142"/>
      <c r="AC40" s="143">
        <f>IF('G011A (13.AY)'!C40&lt;&gt;"",'G011A (13.AY)'!C40,0)</f>
        <v>0</v>
      </c>
      <c r="AD40" s="142"/>
      <c r="AE40" s="143">
        <f>IF('G011A (14.AY)'!C40&lt;&gt;"",'G011A (14.AY)'!C40,0)</f>
        <v>0</v>
      </c>
      <c r="AF40" s="142"/>
      <c r="AG40" s="143">
        <f>IF('G011A (15.AY)'!C40&lt;&gt;"",'G011A (15.AY)'!C40,0)</f>
        <v>0</v>
      </c>
      <c r="AH40" s="142"/>
      <c r="AI40" s="125" t="str">
        <f>IF('Proje ve Personel Bilgileri'!C39&gt;0,F40+H40+J40+L40+N40+P40+R40+T40+V40+X40+Z40+AB40+AD40+AF40+AH40,"")</f>
        <v/>
      </c>
      <c r="AJ40" s="125" t="str">
        <f>IF('Proje ve Personel Bilgileri'!C39&gt;0,G011C!O43,"")</f>
        <v/>
      </c>
      <c r="AK40" s="125" t="str">
        <f>IF('Proje ve Personel Bilgileri'!C39&gt;0,AI40*AJ40,"")</f>
        <v/>
      </c>
      <c r="AL40" s="126" t="str">
        <f>IF('Proje ve Personel Bilgileri'!C39&gt;0,IF(DestekOrani&lt;&gt;"",DestekOrani,""),"")</f>
        <v/>
      </c>
      <c r="AM40" s="127" t="str">
        <f>IFERROR(AK40*AL40,"")</f>
        <v/>
      </c>
    </row>
    <row r="41" spans="1:39" ht="20.100000000000001" customHeight="1" x14ac:dyDescent="0.25">
      <c r="A41" s="80">
        <v>2</v>
      </c>
      <c r="B41" s="93" t="str">
        <f>IF('Proje ve Personel Bilgileri'!C40&gt;0,'Proje ve Personel Bilgileri'!C40,"")</f>
        <v/>
      </c>
      <c r="C41" s="40" t="str">
        <f>IF('Proje ve Personel Bilgileri'!C40&gt;0,'Proje ve Personel Bilgileri'!D40,"")</f>
        <v/>
      </c>
      <c r="D41" s="41" t="str">
        <f>IF('Proje ve Personel Bilgileri'!C40&gt;0,'Proje ve Personel Bilgileri'!E40,"")</f>
        <v/>
      </c>
      <c r="E41" s="93" t="str">
        <f>IF('G011A (1.AY)'!C41&lt;&gt;"",'G011A (1.AY)'!C41,"")</f>
        <v/>
      </c>
      <c r="F41" s="144"/>
      <c r="G41" s="145">
        <f>IF('G011A (2.AY)'!C41&lt;&gt;"",'G011A (2.AY)'!C41,0)</f>
        <v>0</v>
      </c>
      <c r="H41" s="144"/>
      <c r="I41" s="145">
        <f>IF('G011A (3.AY)'!C41&lt;&gt;"",'G011A (3.AY)'!C41,0)</f>
        <v>0</v>
      </c>
      <c r="J41" s="144"/>
      <c r="K41" s="145">
        <f>IF('G011A (4.AY)'!C41&lt;&gt;"",'G011A (4.AY)'!C41,0)</f>
        <v>0</v>
      </c>
      <c r="L41" s="144"/>
      <c r="M41" s="145">
        <f>IF('G011A (5.AY)'!C41&lt;&gt;"",'G011A (5.AY)'!C41,0)</f>
        <v>0</v>
      </c>
      <c r="N41" s="144"/>
      <c r="O41" s="145">
        <f>IF('G011A (6.AY)'!C41&lt;&gt;"",'G011A (6.AY)'!C41,0)</f>
        <v>0</v>
      </c>
      <c r="P41" s="144"/>
      <c r="Q41" s="145">
        <f>IF('G011A (7.AY)'!C41&lt;&gt;"",'G011A (7.AY)'!C41,0)</f>
        <v>0</v>
      </c>
      <c r="R41" s="144"/>
      <c r="S41" s="145">
        <f>IF('G011A (8.AY)'!C41&lt;&gt;"",'G011A (8.AY)'!C41,0)</f>
        <v>0</v>
      </c>
      <c r="T41" s="144"/>
      <c r="U41" s="145">
        <f>IF('G011A (9.AY)'!C41&lt;&gt;"",'G011A (9.AY)'!C41,0)</f>
        <v>0</v>
      </c>
      <c r="V41" s="144"/>
      <c r="W41" s="145">
        <f>IF('G011A (10.AY)'!C41&lt;&gt;"",'G011A (10.AY)'!C41,0)</f>
        <v>0</v>
      </c>
      <c r="X41" s="144"/>
      <c r="Y41" s="145">
        <f>IF('G011A (11.AY)'!C41&lt;&gt;"",'G011A (11.AY)'!C41,0)</f>
        <v>0</v>
      </c>
      <c r="Z41" s="144"/>
      <c r="AA41" s="145">
        <f>IF('G011A (12.AY)'!C41&lt;&gt;"",'G011A (12.AY)'!C41,0)</f>
        <v>0</v>
      </c>
      <c r="AB41" s="144"/>
      <c r="AC41" s="145">
        <f>IF('G011A (13.AY)'!C41&lt;&gt;"",'G011A (13.AY)'!C41,0)</f>
        <v>0</v>
      </c>
      <c r="AD41" s="144"/>
      <c r="AE41" s="145">
        <f>IF('G011A (14.AY)'!C41&lt;&gt;"",'G011A (14.AY)'!C41,0)</f>
        <v>0</v>
      </c>
      <c r="AF41" s="144"/>
      <c r="AG41" s="145">
        <f>IF('G011A (15.AY)'!C41&lt;&gt;"",'G011A (15.AY)'!C41,0)</f>
        <v>0</v>
      </c>
      <c r="AH41" s="144"/>
      <c r="AI41" s="128" t="str">
        <f>IF('Proje ve Personel Bilgileri'!C40&gt;0,F41+H41+J41+L41+N41+P41+R41+T41+V41+X41+Z41+AB41+AD41+AF41+AH41,"")</f>
        <v/>
      </c>
      <c r="AJ41" s="128" t="str">
        <f>IF('Proje ve Personel Bilgileri'!C40&gt;0,G011C!O44,"")</f>
        <v/>
      </c>
      <c r="AK41" s="128" t="str">
        <f>IF('Proje ve Personel Bilgileri'!C40&gt;0,AI41*AJ41,"")</f>
        <v/>
      </c>
      <c r="AL41" s="129" t="str">
        <f>IF('Proje ve Personel Bilgileri'!C40&gt;0,IF(DestekOrani&lt;&gt;"",DestekOrani,""),"")</f>
        <v/>
      </c>
      <c r="AM41" s="130" t="str">
        <f t="shared" ref="AM41:AM59" si="1">IFERROR(AK41*AL41,"")</f>
        <v/>
      </c>
    </row>
    <row r="42" spans="1:39" ht="20.100000000000001" customHeight="1" x14ac:dyDescent="0.25">
      <c r="A42" s="80">
        <v>3</v>
      </c>
      <c r="B42" s="93" t="str">
        <f>IF('Proje ve Personel Bilgileri'!C41&gt;0,'Proje ve Personel Bilgileri'!C41,"")</f>
        <v/>
      </c>
      <c r="C42" s="40" t="str">
        <f>IF('Proje ve Personel Bilgileri'!C41&gt;0,'Proje ve Personel Bilgileri'!D41,"")</f>
        <v/>
      </c>
      <c r="D42" s="41" t="str">
        <f>IF('Proje ve Personel Bilgileri'!C41&gt;0,'Proje ve Personel Bilgileri'!E41,"")</f>
        <v/>
      </c>
      <c r="E42" s="93" t="str">
        <f>IF('G011A (1.AY)'!C42&lt;&gt;"",'G011A (1.AY)'!C42,"")</f>
        <v/>
      </c>
      <c r="F42" s="144"/>
      <c r="G42" s="145">
        <f>IF('G011A (2.AY)'!C42&lt;&gt;"",'G011A (2.AY)'!C42,0)</f>
        <v>0</v>
      </c>
      <c r="H42" s="144"/>
      <c r="I42" s="145">
        <f>IF('G011A (3.AY)'!C42&lt;&gt;"",'G011A (3.AY)'!C42,0)</f>
        <v>0</v>
      </c>
      <c r="J42" s="144"/>
      <c r="K42" s="145">
        <f>IF('G011A (4.AY)'!C42&lt;&gt;"",'G011A (4.AY)'!C42,0)</f>
        <v>0</v>
      </c>
      <c r="L42" s="144"/>
      <c r="M42" s="145">
        <f>IF('G011A (5.AY)'!C42&lt;&gt;"",'G011A (5.AY)'!C42,0)</f>
        <v>0</v>
      </c>
      <c r="N42" s="144"/>
      <c r="O42" s="145">
        <f>IF('G011A (6.AY)'!C42&lt;&gt;"",'G011A (6.AY)'!C42,0)</f>
        <v>0</v>
      </c>
      <c r="P42" s="144"/>
      <c r="Q42" s="145">
        <f>IF('G011A (7.AY)'!C42&lt;&gt;"",'G011A (7.AY)'!C42,0)</f>
        <v>0</v>
      </c>
      <c r="R42" s="144"/>
      <c r="S42" s="145">
        <f>IF('G011A (8.AY)'!C42&lt;&gt;"",'G011A (8.AY)'!C42,0)</f>
        <v>0</v>
      </c>
      <c r="T42" s="144"/>
      <c r="U42" s="145">
        <f>IF('G011A (9.AY)'!C42&lt;&gt;"",'G011A (9.AY)'!C42,0)</f>
        <v>0</v>
      </c>
      <c r="V42" s="144"/>
      <c r="W42" s="145">
        <f>IF('G011A (10.AY)'!C42&lt;&gt;"",'G011A (10.AY)'!C42,0)</f>
        <v>0</v>
      </c>
      <c r="X42" s="144"/>
      <c r="Y42" s="145">
        <f>IF('G011A (11.AY)'!C42&lt;&gt;"",'G011A (11.AY)'!C42,0)</f>
        <v>0</v>
      </c>
      <c r="Z42" s="144"/>
      <c r="AA42" s="145">
        <f>IF('G011A (12.AY)'!C42&lt;&gt;"",'G011A (12.AY)'!C42,0)</f>
        <v>0</v>
      </c>
      <c r="AB42" s="144"/>
      <c r="AC42" s="145">
        <f>IF('G011A (13.AY)'!C42&lt;&gt;"",'G011A (13.AY)'!C42,0)</f>
        <v>0</v>
      </c>
      <c r="AD42" s="144"/>
      <c r="AE42" s="145">
        <f>IF('G011A (14.AY)'!C42&lt;&gt;"",'G011A (14.AY)'!C42,0)</f>
        <v>0</v>
      </c>
      <c r="AF42" s="144"/>
      <c r="AG42" s="145">
        <f>IF('G011A (15.AY)'!C42&lt;&gt;"",'G011A (15.AY)'!C42,0)</f>
        <v>0</v>
      </c>
      <c r="AH42" s="144"/>
      <c r="AI42" s="128" t="str">
        <f>IF('Proje ve Personel Bilgileri'!C41&gt;0,F42+H42+J42+L42+N42+P42+R42+T42+V42+X42+Z42+AB42+AD42+AF42+AH42,"")</f>
        <v/>
      </c>
      <c r="AJ42" s="128" t="str">
        <f>IF('Proje ve Personel Bilgileri'!C41&gt;0,G011C!O45,"")</f>
        <v/>
      </c>
      <c r="AK42" s="128" t="str">
        <f>IF('Proje ve Personel Bilgileri'!C41&gt;0,AI42*AJ42,"")</f>
        <v/>
      </c>
      <c r="AL42" s="129" t="str">
        <f>IF('Proje ve Personel Bilgileri'!C41&gt;0,IF(DestekOrani&lt;&gt;"",DestekOrani,""),"")</f>
        <v/>
      </c>
      <c r="AM42" s="130" t="str">
        <f t="shared" si="1"/>
        <v/>
      </c>
    </row>
    <row r="43" spans="1:39" ht="20.100000000000001" customHeight="1" x14ac:dyDescent="0.25">
      <c r="A43" s="80">
        <v>4</v>
      </c>
      <c r="B43" s="93" t="str">
        <f>IF('Proje ve Personel Bilgileri'!C42&gt;0,'Proje ve Personel Bilgileri'!C42,"")</f>
        <v/>
      </c>
      <c r="C43" s="40" t="str">
        <f>IF('Proje ve Personel Bilgileri'!C42&gt;0,'Proje ve Personel Bilgileri'!D42,"")</f>
        <v/>
      </c>
      <c r="D43" s="41" t="str">
        <f>IF('Proje ve Personel Bilgileri'!C42&gt;0,'Proje ve Personel Bilgileri'!E42,"")</f>
        <v/>
      </c>
      <c r="E43" s="93" t="str">
        <f>IF('G011A (1.AY)'!C43&lt;&gt;"",'G011A (1.AY)'!C43,"")</f>
        <v/>
      </c>
      <c r="F43" s="144"/>
      <c r="G43" s="145">
        <f>IF('G011A (2.AY)'!C43&lt;&gt;"",'G011A (2.AY)'!C43,0)</f>
        <v>0</v>
      </c>
      <c r="H43" s="144"/>
      <c r="I43" s="145">
        <f>IF('G011A (3.AY)'!C43&lt;&gt;"",'G011A (3.AY)'!C43,0)</f>
        <v>0</v>
      </c>
      <c r="J43" s="144"/>
      <c r="K43" s="145">
        <f>IF('G011A (4.AY)'!C43&lt;&gt;"",'G011A (4.AY)'!C43,0)</f>
        <v>0</v>
      </c>
      <c r="L43" s="144"/>
      <c r="M43" s="145">
        <f>IF('G011A (5.AY)'!C43&lt;&gt;"",'G011A (5.AY)'!C43,0)</f>
        <v>0</v>
      </c>
      <c r="N43" s="144"/>
      <c r="O43" s="145">
        <f>IF('G011A (6.AY)'!C43&lt;&gt;"",'G011A (6.AY)'!C43,0)</f>
        <v>0</v>
      </c>
      <c r="P43" s="144"/>
      <c r="Q43" s="145">
        <f>IF('G011A (7.AY)'!C43&lt;&gt;"",'G011A (7.AY)'!C43,0)</f>
        <v>0</v>
      </c>
      <c r="R43" s="144"/>
      <c r="S43" s="145">
        <f>IF('G011A (8.AY)'!C43&lt;&gt;"",'G011A (8.AY)'!C43,0)</f>
        <v>0</v>
      </c>
      <c r="T43" s="144"/>
      <c r="U43" s="145">
        <f>IF('G011A (9.AY)'!C43&lt;&gt;"",'G011A (9.AY)'!C43,0)</f>
        <v>0</v>
      </c>
      <c r="V43" s="144"/>
      <c r="W43" s="145">
        <f>IF('G011A (10.AY)'!C43&lt;&gt;"",'G011A (10.AY)'!C43,0)</f>
        <v>0</v>
      </c>
      <c r="X43" s="144"/>
      <c r="Y43" s="145">
        <f>IF('G011A (11.AY)'!C43&lt;&gt;"",'G011A (11.AY)'!C43,0)</f>
        <v>0</v>
      </c>
      <c r="Z43" s="144"/>
      <c r="AA43" s="145">
        <f>IF('G011A (12.AY)'!C43&lt;&gt;"",'G011A (12.AY)'!C43,0)</f>
        <v>0</v>
      </c>
      <c r="AB43" s="144"/>
      <c r="AC43" s="145">
        <f>IF('G011A (13.AY)'!C43&lt;&gt;"",'G011A (13.AY)'!C43,0)</f>
        <v>0</v>
      </c>
      <c r="AD43" s="144"/>
      <c r="AE43" s="145">
        <f>IF('G011A (14.AY)'!C43&lt;&gt;"",'G011A (14.AY)'!C43,0)</f>
        <v>0</v>
      </c>
      <c r="AF43" s="144"/>
      <c r="AG43" s="145">
        <f>IF('G011A (15.AY)'!C43&lt;&gt;"",'G011A (15.AY)'!C43,0)</f>
        <v>0</v>
      </c>
      <c r="AH43" s="144"/>
      <c r="AI43" s="128" t="str">
        <f>IF('Proje ve Personel Bilgileri'!C42&gt;0,F43+H43+J43+L43+N43+P43+R43+T43+V43+X43+Z43+AB43+AD43+AF43+AH43,"")</f>
        <v/>
      </c>
      <c r="AJ43" s="128" t="str">
        <f>IF('Proje ve Personel Bilgileri'!C42&gt;0,G011C!O46,"")</f>
        <v/>
      </c>
      <c r="AK43" s="128" t="str">
        <f>IF('Proje ve Personel Bilgileri'!C42&gt;0,AI43*AJ43,"")</f>
        <v/>
      </c>
      <c r="AL43" s="129" t="str">
        <f>IF('Proje ve Personel Bilgileri'!C42&gt;0,IF(DestekOrani&lt;&gt;"",DestekOrani,""),"")</f>
        <v/>
      </c>
      <c r="AM43" s="130" t="str">
        <f t="shared" si="1"/>
        <v/>
      </c>
    </row>
    <row r="44" spans="1:39" ht="20.100000000000001" customHeight="1" x14ac:dyDescent="0.25">
      <c r="A44" s="80">
        <v>5</v>
      </c>
      <c r="B44" s="93" t="str">
        <f>IF('Proje ve Personel Bilgileri'!C43&gt;0,'Proje ve Personel Bilgileri'!C43,"")</f>
        <v/>
      </c>
      <c r="C44" s="40" t="str">
        <f>IF('Proje ve Personel Bilgileri'!C43&gt;0,'Proje ve Personel Bilgileri'!D43,"")</f>
        <v/>
      </c>
      <c r="D44" s="41" t="str">
        <f>IF('Proje ve Personel Bilgileri'!C43&gt;0,'Proje ve Personel Bilgileri'!E43,"")</f>
        <v/>
      </c>
      <c r="E44" s="93" t="str">
        <f>IF('G011A (1.AY)'!C44&lt;&gt;"",'G011A (1.AY)'!C44,"")</f>
        <v/>
      </c>
      <c r="F44" s="144"/>
      <c r="G44" s="145">
        <f>IF('G011A (2.AY)'!C44&lt;&gt;"",'G011A (2.AY)'!C44,0)</f>
        <v>0</v>
      </c>
      <c r="H44" s="144"/>
      <c r="I44" s="145">
        <f>IF('G011A (3.AY)'!C44&lt;&gt;"",'G011A (3.AY)'!C44,0)</f>
        <v>0</v>
      </c>
      <c r="J44" s="144"/>
      <c r="K44" s="145">
        <f>IF('G011A (4.AY)'!C44&lt;&gt;"",'G011A (4.AY)'!C44,0)</f>
        <v>0</v>
      </c>
      <c r="L44" s="144"/>
      <c r="M44" s="145">
        <f>IF('G011A (5.AY)'!C44&lt;&gt;"",'G011A (5.AY)'!C44,0)</f>
        <v>0</v>
      </c>
      <c r="N44" s="144"/>
      <c r="O44" s="145">
        <f>IF('G011A (6.AY)'!C44&lt;&gt;"",'G011A (6.AY)'!C44,0)</f>
        <v>0</v>
      </c>
      <c r="P44" s="144"/>
      <c r="Q44" s="145">
        <f>IF('G011A (7.AY)'!C44&lt;&gt;"",'G011A (7.AY)'!C44,0)</f>
        <v>0</v>
      </c>
      <c r="R44" s="144"/>
      <c r="S44" s="145">
        <f>IF('G011A (8.AY)'!C44&lt;&gt;"",'G011A (8.AY)'!C44,0)</f>
        <v>0</v>
      </c>
      <c r="T44" s="144"/>
      <c r="U44" s="145">
        <f>IF('G011A (9.AY)'!C44&lt;&gt;"",'G011A (9.AY)'!C44,0)</f>
        <v>0</v>
      </c>
      <c r="V44" s="144"/>
      <c r="W44" s="145">
        <f>IF('G011A (10.AY)'!C44&lt;&gt;"",'G011A (10.AY)'!C44,0)</f>
        <v>0</v>
      </c>
      <c r="X44" s="144"/>
      <c r="Y44" s="145">
        <f>IF('G011A (11.AY)'!C44&lt;&gt;"",'G011A (11.AY)'!C44,0)</f>
        <v>0</v>
      </c>
      <c r="Z44" s="144"/>
      <c r="AA44" s="145">
        <f>IF('G011A (12.AY)'!C44&lt;&gt;"",'G011A (12.AY)'!C44,0)</f>
        <v>0</v>
      </c>
      <c r="AB44" s="144"/>
      <c r="AC44" s="145">
        <f>IF('G011A (13.AY)'!C44&lt;&gt;"",'G011A (13.AY)'!C44,0)</f>
        <v>0</v>
      </c>
      <c r="AD44" s="144"/>
      <c r="AE44" s="145">
        <f>IF('G011A (14.AY)'!C44&lt;&gt;"",'G011A (14.AY)'!C44,0)</f>
        <v>0</v>
      </c>
      <c r="AF44" s="144"/>
      <c r="AG44" s="145">
        <f>IF('G011A (15.AY)'!C44&lt;&gt;"",'G011A (15.AY)'!C44,0)</f>
        <v>0</v>
      </c>
      <c r="AH44" s="144"/>
      <c r="AI44" s="128" t="str">
        <f>IF('Proje ve Personel Bilgileri'!C43&gt;0,F44+H44+J44+L44+N44+P44+R44+T44+V44+X44+Z44+AB44+AD44+AF44+AH44,"")</f>
        <v/>
      </c>
      <c r="AJ44" s="128" t="str">
        <f>IF('Proje ve Personel Bilgileri'!C43&gt;0,G011C!O47,"")</f>
        <v/>
      </c>
      <c r="AK44" s="128" t="str">
        <f>IF('Proje ve Personel Bilgileri'!C43&gt;0,AI44*AJ44,"")</f>
        <v/>
      </c>
      <c r="AL44" s="129" t="str">
        <f>IF('Proje ve Personel Bilgileri'!C43&gt;0,IF(DestekOrani&lt;&gt;"",DestekOrani,""),"")</f>
        <v/>
      </c>
      <c r="AM44" s="130" t="str">
        <f t="shared" si="1"/>
        <v/>
      </c>
    </row>
    <row r="45" spans="1:39" ht="20.100000000000001" customHeight="1" x14ac:dyDescent="0.25">
      <c r="A45" s="80">
        <v>6</v>
      </c>
      <c r="B45" s="93" t="str">
        <f>IF('Proje ve Personel Bilgileri'!C44&gt;0,'Proje ve Personel Bilgileri'!C44,"")</f>
        <v/>
      </c>
      <c r="C45" s="40" t="str">
        <f>IF('Proje ve Personel Bilgileri'!C44&gt;0,'Proje ve Personel Bilgileri'!D44,"")</f>
        <v/>
      </c>
      <c r="D45" s="41" t="str">
        <f>IF('Proje ve Personel Bilgileri'!C44&gt;0,'Proje ve Personel Bilgileri'!E44,"")</f>
        <v/>
      </c>
      <c r="E45" s="93" t="str">
        <f>IF('G011A (1.AY)'!C45&lt;&gt;"",'G011A (1.AY)'!C45,"")</f>
        <v/>
      </c>
      <c r="F45" s="144"/>
      <c r="G45" s="145">
        <f>IF('G011A (2.AY)'!C45&lt;&gt;"",'G011A (2.AY)'!C45,0)</f>
        <v>0</v>
      </c>
      <c r="H45" s="144"/>
      <c r="I45" s="145">
        <f>IF('G011A (3.AY)'!C45&lt;&gt;"",'G011A (3.AY)'!C45,0)</f>
        <v>0</v>
      </c>
      <c r="J45" s="144"/>
      <c r="K45" s="145">
        <f>IF('G011A (4.AY)'!C45&lt;&gt;"",'G011A (4.AY)'!C45,0)</f>
        <v>0</v>
      </c>
      <c r="L45" s="144"/>
      <c r="M45" s="145">
        <f>IF('G011A (5.AY)'!C45&lt;&gt;"",'G011A (5.AY)'!C45,0)</f>
        <v>0</v>
      </c>
      <c r="N45" s="144"/>
      <c r="O45" s="145">
        <f>IF('G011A (6.AY)'!C45&lt;&gt;"",'G011A (6.AY)'!C45,0)</f>
        <v>0</v>
      </c>
      <c r="P45" s="144"/>
      <c r="Q45" s="145">
        <f>IF('G011A (7.AY)'!C45&lt;&gt;"",'G011A (7.AY)'!C45,0)</f>
        <v>0</v>
      </c>
      <c r="R45" s="144"/>
      <c r="S45" s="145">
        <f>IF('G011A (8.AY)'!C45&lt;&gt;"",'G011A (8.AY)'!C45,0)</f>
        <v>0</v>
      </c>
      <c r="T45" s="144"/>
      <c r="U45" s="145">
        <f>IF('G011A (9.AY)'!C45&lt;&gt;"",'G011A (9.AY)'!C45,0)</f>
        <v>0</v>
      </c>
      <c r="V45" s="144"/>
      <c r="W45" s="145">
        <f>IF('G011A (10.AY)'!C45&lt;&gt;"",'G011A (10.AY)'!C45,0)</f>
        <v>0</v>
      </c>
      <c r="X45" s="144"/>
      <c r="Y45" s="145">
        <f>IF('G011A (11.AY)'!C45&lt;&gt;"",'G011A (11.AY)'!C45,0)</f>
        <v>0</v>
      </c>
      <c r="Z45" s="144"/>
      <c r="AA45" s="145">
        <f>IF('G011A (12.AY)'!C45&lt;&gt;"",'G011A (12.AY)'!C45,0)</f>
        <v>0</v>
      </c>
      <c r="AB45" s="144"/>
      <c r="AC45" s="145">
        <f>IF('G011A (13.AY)'!C45&lt;&gt;"",'G011A (13.AY)'!C45,0)</f>
        <v>0</v>
      </c>
      <c r="AD45" s="144"/>
      <c r="AE45" s="145">
        <f>IF('G011A (14.AY)'!C45&lt;&gt;"",'G011A (14.AY)'!C45,0)</f>
        <v>0</v>
      </c>
      <c r="AF45" s="144"/>
      <c r="AG45" s="145">
        <f>IF('G011A (15.AY)'!C45&lt;&gt;"",'G011A (15.AY)'!C45,0)</f>
        <v>0</v>
      </c>
      <c r="AH45" s="144"/>
      <c r="AI45" s="128" t="str">
        <f>IF('Proje ve Personel Bilgileri'!C44&gt;0,F45+H45+J45+L45+N45+P45+R45+T45+V45+X45+Z45+AB45+AD45+AF45+AH45,"")</f>
        <v/>
      </c>
      <c r="AJ45" s="128" t="str">
        <f>IF('Proje ve Personel Bilgileri'!C44&gt;0,G011C!O48,"")</f>
        <v/>
      </c>
      <c r="AK45" s="128" t="str">
        <f>IF('Proje ve Personel Bilgileri'!C44&gt;0,AI45*AJ45,"")</f>
        <v/>
      </c>
      <c r="AL45" s="129" t="str">
        <f>IF('Proje ve Personel Bilgileri'!C44&gt;0,IF(DestekOrani&lt;&gt;"",DestekOrani,""),"")</f>
        <v/>
      </c>
      <c r="AM45" s="130" t="str">
        <f t="shared" si="1"/>
        <v/>
      </c>
    </row>
    <row r="46" spans="1:39" ht="20.100000000000001" customHeight="1" x14ac:dyDescent="0.25">
      <c r="A46" s="80">
        <v>7</v>
      </c>
      <c r="B46" s="93" t="str">
        <f>IF('Proje ve Personel Bilgileri'!C45&gt;0,'Proje ve Personel Bilgileri'!C45,"")</f>
        <v/>
      </c>
      <c r="C46" s="40" t="str">
        <f>IF('Proje ve Personel Bilgileri'!C45&gt;0,'Proje ve Personel Bilgileri'!D45,"")</f>
        <v/>
      </c>
      <c r="D46" s="41" t="str">
        <f>IF('Proje ve Personel Bilgileri'!C45&gt;0,'Proje ve Personel Bilgileri'!E45,"")</f>
        <v/>
      </c>
      <c r="E46" s="93" t="str">
        <f>IF('G011A (1.AY)'!C46&lt;&gt;"",'G011A (1.AY)'!C46,"")</f>
        <v/>
      </c>
      <c r="F46" s="144"/>
      <c r="G46" s="145">
        <f>IF('G011A (2.AY)'!C46&lt;&gt;"",'G011A (2.AY)'!C46,0)</f>
        <v>0</v>
      </c>
      <c r="H46" s="144"/>
      <c r="I46" s="145">
        <f>IF('G011A (3.AY)'!C46&lt;&gt;"",'G011A (3.AY)'!C46,0)</f>
        <v>0</v>
      </c>
      <c r="J46" s="144"/>
      <c r="K46" s="145">
        <f>IF('G011A (4.AY)'!C46&lt;&gt;"",'G011A (4.AY)'!C46,0)</f>
        <v>0</v>
      </c>
      <c r="L46" s="144"/>
      <c r="M46" s="145">
        <f>IF('G011A (5.AY)'!C46&lt;&gt;"",'G011A (5.AY)'!C46,0)</f>
        <v>0</v>
      </c>
      <c r="N46" s="144"/>
      <c r="O46" s="145">
        <f>IF('G011A (6.AY)'!C46&lt;&gt;"",'G011A (6.AY)'!C46,0)</f>
        <v>0</v>
      </c>
      <c r="P46" s="144"/>
      <c r="Q46" s="145">
        <f>IF('G011A (7.AY)'!C46&lt;&gt;"",'G011A (7.AY)'!C46,0)</f>
        <v>0</v>
      </c>
      <c r="R46" s="144"/>
      <c r="S46" s="145">
        <f>IF('G011A (8.AY)'!C46&lt;&gt;"",'G011A (8.AY)'!C46,0)</f>
        <v>0</v>
      </c>
      <c r="T46" s="144"/>
      <c r="U46" s="145">
        <f>IF('G011A (9.AY)'!C46&lt;&gt;"",'G011A (9.AY)'!C46,0)</f>
        <v>0</v>
      </c>
      <c r="V46" s="144"/>
      <c r="W46" s="145">
        <f>IF('G011A (10.AY)'!C46&lt;&gt;"",'G011A (10.AY)'!C46,0)</f>
        <v>0</v>
      </c>
      <c r="X46" s="144"/>
      <c r="Y46" s="145">
        <f>IF('G011A (11.AY)'!C46&lt;&gt;"",'G011A (11.AY)'!C46,0)</f>
        <v>0</v>
      </c>
      <c r="Z46" s="144"/>
      <c r="AA46" s="145">
        <f>IF('G011A (12.AY)'!C46&lt;&gt;"",'G011A (12.AY)'!C46,0)</f>
        <v>0</v>
      </c>
      <c r="AB46" s="144"/>
      <c r="AC46" s="145">
        <f>IF('G011A (13.AY)'!C46&lt;&gt;"",'G011A (13.AY)'!C46,0)</f>
        <v>0</v>
      </c>
      <c r="AD46" s="144"/>
      <c r="AE46" s="145">
        <f>IF('G011A (14.AY)'!C46&lt;&gt;"",'G011A (14.AY)'!C46,0)</f>
        <v>0</v>
      </c>
      <c r="AF46" s="144"/>
      <c r="AG46" s="145">
        <f>IF('G011A (15.AY)'!C46&lt;&gt;"",'G011A (15.AY)'!C46,0)</f>
        <v>0</v>
      </c>
      <c r="AH46" s="144"/>
      <c r="AI46" s="128" t="str">
        <f>IF('Proje ve Personel Bilgileri'!C45&gt;0,F46+H46+J46+L46+N46+P46+R46+T46+V46+X46+Z46+AB46+AD46+AF46+AH46,"")</f>
        <v/>
      </c>
      <c r="AJ46" s="128" t="str">
        <f>IF('Proje ve Personel Bilgileri'!C45&gt;0,G011C!O49,"")</f>
        <v/>
      </c>
      <c r="AK46" s="128" t="str">
        <f>IF('Proje ve Personel Bilgileri'!C45&gt;0,AI46*AJ46,"")</f>
        <v/>
      </c>
      <c r="AL46" s="129" t="str">
        <f>IF('Proje ve Personel Bilgileri'!C45&gt;0,IF(DestekOrani&lt;&gt;"",DestekOrani,""),"")</f>
        <v/>
      </c>
      <c r="AM46" s="130" t="str">
        <f t="shared" si="1"/>
        <v/>
      </c>
    </row>
    <row r="47" spans="1:39" ht="20.100000000000001" customHeight="1" x14ac:dyDescent="0.25">
      <c r="A47" s="80">
        <v>8</v>
      </c>
      <c r="B47" s="93" t="str">
        <f>IF('Proje ve Personel Bilgileri'!C46&gt;0,'Proje ve Personel Bilgileri'!C46,"")</f>
        <v/>
      </c>
      <c r="C47" s="40" t="str">
        <f>IF('Proje ve Personel Bilgileri'!C46&gt;0,'Proje ve Personel Bilgileri'!D46,"")</f>
        <v/>
      </c>
      <c r="D47" s="41" t="str">
        <f>IF('Proje ve Personel Bilgileri'!C46&gt;0,'Proje ve Personel Bilgileri'!E46,"")</f>
        <v/>
      </c>
      <c r="E47" s="93" t="str">
        <f>IF('G011A (1.AY)'!C47&lt;&gt;"",'G011A (1.AY)'!C47,"")</f>
        <v/>
      </c>
      <c r="F47" s="144"/>
      <c r="G47" s="145">
        <f>IF('G011A (2.AY)'!C47&lt;&gt;"",'G011A (2.AY)'!C47,0)</f>
        <v>0</v>
      </c>
      <c r="H47" s="144"/>
      <c r="I47" s="145">
        <f>IF('G011A (3.AY)'!C47&lt;&gt;"",'G011A (3.AY)'!C47,0)</f>
        <v>0</v>
      </c>
      <c r="J47" s="144"/>
      <c r="K47" s="145">
        <f>IF('G011A (4.AY)'!C47&lt;&gt;"",'G011A (4.AY)'!C47,0)</f>
        <v>0</v>
      </c>
      <c r="L47" s="144"/>
      <c r="M47" s="145">
        <f>IF('G011A (5.AY)'!C47&lt;&gt;"",'G011A (5.AY)'!C47,0)</f>
        <v>0</v>
      </c>
      <c r="N47" s="144"/>
      <c r="O47" s="145">
        <f>IF('G011A (6.AY)'!C47&lt;&gt;"",'G011A (6.AY)'!C47,0)</f>
        <v>0</v>
      </c>
      <c r="P47" s="144"/>
      <c r="Q47" s="145">
        <f>IF('G011A (7.AY)'!C47&lt;&gt;"",'G011A (7.AY)'!C47,0)</f>
        <v>0</v>
      </c>
      <c r="R47" s="144"/>
      <c r="S47" s="145">
        <f>IF('G011A (8.AY)'!C47&lt;&gt;"",'G011A (8.AY)'!C47,0)</f>
        <v>0</v>
      </c>
      <c r="T47" s="144"/>
      <c r="U47" s="145">
        <f>IF('G011A (9.AY)'!C47&lt;&gt;"",'G011A (9.AY)'!C47,0)</f>
        <v>0</v>
      </c>
      <c r="V47" s="144"/>
      <c r="W47" s="145">
        <f>IF('G011A (10.AY)'!C47&lt;&gt;"",'G011A (10.AY)'!C47,0)</f>
        <v>0</v>
      </c>
      <c r="X47" s="144"/>
      <c r="Y47" s="145">
        <f>IF('G011A (11.AY)'!C47&lt;&gt;"",'G011A (11.AY)'!C47,0)</f>
        <v>0</v>
      </c>
      <c r="Z47" s="144"/>
      <c r="AA47" s="145">
        <f>IF('G011A (12.AY)'!C47&lt;&gt;"",'G011A (12.AY)'!C47,0)</f>
        <v>0</v>
      </c>
      <c r="AB47" s="144"/>
      <c r="AC47" s="145">
        <f>IF('G011A (13.AY)'!C47&lt;&gt;"",'G011A (13.AY)'!C47,0)</f>
        <v>0</v>
      </c>
      <c r="AD47" s="144"/>
      <c r="AE47" s="145">
        <f>IF('G011A (14.AY)'!C47&lt;&gt;"",'G011A (14.AY)'!C47,0)</f>
        <v>0</v>
      </c>
      <c r="AF47" s="144"/>
      <c r="AG47" s="145">
        <f>IF('G011A (15.AY)'!C47&lt;&gt;"",'G011A (15.AY)'!C47,0)</f>
        <v>0</v>
      </c>
      <c r="AH47" s="144"/>
      <c r="AI47" s="128" t="str">
        <f>IF('Proje ve Personel Bilgileri'!C46&gt;0,F47+H47+J47+L47+N47+P47+R47+T47+V47+X47+Z47+AB47+AD47+AF47+AH47,"")</f>
        <v/>
      </c>
      <c r="AJ47" s="128" t="str">
        <f>IF('Proje ve Personel Bilgileri'!C46&gt;0,G011C!O50,"")</f>
        <v/>
      </c>
      <c r="AK47" s="128" t="str">
        <f>IF('Proje ve Personel Bilgileri'!C46&gt;0,AI47*AJ47,"")</f>
        <v/>
      </c>
      <c r="AL47" s="129" t="str">
        <f>IF('Proje ve Personel Bilgileri'!C46&gt;0,IF(DestekOrani&lt;&gt;"",DestekOrani,""),"")</f>
        <v/>
      </c>
      <c r="AM47" s="130" t="str">
        <f t="shared" si="1"/>
        <v/>
      </c>
    </row>
    <row r="48" spans="1:39" ht="20.100000000000001" customHeight="1" x14ac:dyDescent="0.25">
      <c r="A48" s="80">
        <v>9</v>
      </c>
      <c r="B48" s="93" t="str">
        <f>IF('Proje ve Personel Bilgileri'!C47&gt;0,'Proje ve Personel Bilgileri'!C47,"")</f>
        <v/>
      </c>
      <c r="C48" s="40" t="str">
        <f>IF('Proje ve Personel Bilgileri'!C47&gt;0,'Proje ve Personel Bilgileri'!D47,"")</f>
        <v/>
      </c>
      <c r="D48" s="41" t="str">
        <f>IF('Proje ve Personel Bilgileri'!C47&gt;0,'Proje ve Personel Bilgileri'!E47,"")</f>
        <v/>
      </c>
      <c r="E48" s="93" t="str">
        <f>IF('G011A (1.AY)'!C48&lt;&gt;"",'G011A (1.AY)'!C48,"")</f>
        <v/>
      </c>
      <c r="F48" s="144"/>
      <c r="G48" s="145">
        <f>IF('G011A (2.AY)'!C48&lt;&gt;"",'G011A (2.AY)'!C48,0)</f>
        <v>0</v>
      </c>
      <c r="H48" s="144"/>
      <c r="I48" s="145">
        <f>IF('G011A (3.AY)'!C48&lt;&gt;"",'G011A (3.AY)'!C48,0)</f>
        <v>0</v>
      </c>
      <c r="J48" s="144"/>
      <c r="K48" s="145">
        <f>IF('G011A (4.AY)'!C48&lt;&gt;"",'G011A (4.AY)'!C48,0)</f>
        <v>0</v>
      </c>
      <c r="L48" s="144"/>
      <c r="M48" s="145">
        <f>IF('G011A (5.AY)'!C48&lt;&gt;"",'G011A (5.AY)'!C48,0)</f>
        <v>0</v>
      </c>
      <c r="N48" s="144"/>
      <c r="O48" s="145">
        <f>IF('G011A (6.AY)'!C48&lt;&gt;"",'G011A (6.AY)'!C48,0)</f>
        <v>0</v>
      </c>
      <c r="P48" s="144"/>
      <c r="Q48" s="145">
        <f>IF('G011A (7.AY)'!C48&lt;&gt;"",'G011A (7.AY)'!C48,0)</f>
        <v>0</v>
      </c>
      <c r="R48" s="144"/>
      <c r="S48" s="145">
        <f>IF('G011A (8.AY)'!C48&lt;&gt;"",'G011A (8.AY)'!C48,0)</f>
        <v>0</v>
      </c>
      <c r="T48" s="144"/>
      <c r="U48" s="145">
        <f>IF('G011A (9.AY)'!C48&lt;&gt;"",'G011A (9.AY)'!C48,0)</f>
        <v>0</v>
      </c>
      <c r="V48" s="144"/>
      <c r="W48" s="145">
        <f>IF('G011A (10.AY)'!C48&lt;&gt;"",'G011A (10.AY)'!C48,0)</f>
        <v>0</v>
      </c>
      <c r="X48" s="144"/>
      <c r="Y48" s="145">
        <f>IF('G011A (11.AY)'!C48&lt;&gt;"",'G011A (11.AY)'!C48,0)</f>
        <v>0</v>
      </c>
      <c r="Z48" s="144"/>
      <c r="AA48" s="145">
        <f>IF('G011A (12.AY)'!C48&lt;&gt;"",'G011A (12.AY)'!C48,0)</f>
        <v>0</v>
      </c>
      <c r="AB48" s="144"/>
      <c r="AC48" s="145">
        <f>IF('G011A (13.AY)'!C48&lt;&gt;"",'G011A (13.AY)'!C48,0)</f>
        <v>0</v>
      </c>
      <c r="AD48" s="144"/>
      <c r="AE48" s="145">
        <f>IF('G011A (14.AY)'!C48&lt;&gt;"",'G011A (14.AY)'!C48,0)</f>
        <v>0</v>
      </c>
      <c r="AF48" s="144"/>
      <c r="AG48" s="145">
        <f>IF('G011A (15.AY)'!C48&lt;&gt;"",'G011A (15.AY)'!C48,0)</f>
        <v>0</v>
      </c>
      <c r="AH48" s="144"/>
      <c r="AI48" s="128" t="str">
        <f>IF('Proje ve Personel Bilgileri'!C47&gt;0,F48+H48+J48+L48+N48+P48+R48+T48+V48+X48+Z48+AB48+AD48+AF48+AH48,"")</f>
        <v/>
      </c>
      <c r="AJ48" s="128" t="str">
        <f>IF('Proje ve Personel Bilgileri'!C47&gt;0,G011C!O51,"")</f>
        <v/>
      </c>
      <c r="AK48" s="128" t="str">
        <f>IF('Proje ve Personel Bilgileri'!C47&gt;0,AI48*AJ48,"")</f>
        <v/>
      </c>
      <c r="AL48" s="129" t="str">
        <f>IF('Proje ve Personel Bilgileri'!C47&gt;0,IF(DestekOrani&lt;&gt;"",DestekOrani,""),"")</f>
        <v/>
      </c>
      <c r="AM48" s="130" t="str">
        <f t="shared" si="1"/>
        <v/>
      </c>
    </row>
    <row r="49" spans="1:39" ht="20.100000000000001" customHeight="1" x14ac:dyDescent="0.25">
      <c r="A49" s="80">
        <v>10</v>
      </c>
      <c r="B49" s="93" t="str">
        <f>IF('Proje ve Personel Bilgileri'!C48&gt;0,'Proje ve Personel Bilgileri'!C48,"")</f>
        <v/>
      </c>
      <c r="C49" s="40" t="str">
        <f>IF('Proje ve Personel Bilgileri'!C48&gt;0,'Proje ve Personel Bilgileri'!D48,"")</f>
        <v/>
      </c>
      <c r="D49" s="41" t="str">
        <f>IF('Proje ve Personel Bilgileri'!C48&gt;0,'Proje ve Personel Bilgileri'!E48,"")</f>
        <v/>
      </c>
      <c r="E49" s="93" t="str">
        <f>IF('G011A (1.AY)'!C49&lt;&gt;"",'G011A (1.AY)'!C49,"")</f>
        <v/>
      </c>
      <c r="F49" s="144"/>
      <c r="G49" s="145">
        <f>IF('G011A (2.AY)'!C49&lt;&gt;"",'G011A (2.AY)'!C49,0)</f>
        <v>0</v>
      </c>
      <c r="H49" s="144"/>
      <c r="I49" s="145">
        <f>IF('G011A (3.AY)'!C49&lt;&gt;"",'G011A (3.AY)'!C49,0)</f>
        <v>0</v>
      </c>
      <c r="J49" s="144"/>
      <c r="K49" s="145">
        <f>IF('G011A (4.AY)'!C49&lt;&gt;"",'G011A (4.AY)'!C49,0)</f>
        <v>0</v>
      </c>
      <c r="L49" s="144"/>
      <c r="M49" s="145">
        <f>IF('G011A (5.AY)'!C49&lt;&gt;"",'G011A (5.AY)'!C49,0)</f>
        <v>0</v>
      </c>
      <c r="N49" s="144"/>
      <c r="O49" s="145">
        <f>IF('G011A (6.AY)'!C49&lt;&gt;"",'G011A (6.AY)'!C49,0)</f>
        <v>0</v>
      </c>
      <c r="P49" s="144"/>
      <c r="Q49" s="145">
        <f>IF('G011A (7.AY)'!C49&lt;&gt;"",'G011A (7.AY)'!C49,0)</f>
        <v>0</v>
      </c>
      <c r="R49" s="144"/>
      <c r="S49" s="145">
        <f>IF('G011A (8.AY)'!C49&lt;&gt;"",'G011A (8.AY)'!C49,0)</f>
        <v>0</v>
      </c>
      <c r="T49" s="144"/>
      <c r="U49" s="145">
        <f>IF('G011A (9.AY)'!C49&lt;&gt;"",'G011A (9.AY)'!C49,0)</f>
        <v>0</v>
      </c>
      <c r="V49" s="144"/>
      <c r="W49" s="145">
        <f>IF('G011A (10.AY)'!C49&lt;&gt;"",'G011A (10.AY)'!C49,0)</f>
        <v>0</v>
      </c>
      <c r="X49" s="144"/>
      <c r="Y49" s="145">
        <f>IF('G011A (11.AY)'!C49&lt;&gt;"",'G011A (11.AY)'!C49,0)</f>
        <v>0</v>
      </c>
      <c r="Z49" s="144"/>
      <c r="AA49" s="145">
        <f>IF('G011A (12.AY)'!C49&lt;&gt;"",'G011A (12.AY)'!C49,0)</f>
        <v>0</v>
      </c>
      <c r="AB49" s="144"/>
      <c r="AC49" s="145">
        <f>IF('G011A (13.AY)'!C49&lt;&gt;"",'G011A (13.AY)'!C49,0)</f>
        <v>0</v>
      </c>
      <c r="AD49" s="144"/>
      <c r="AE49" s="145">
        <f>IF('G011A (14.AY)'!C49&lt;&gt;"",'G011A (14.AY)'!C49,0)</f>
        <v>0</v>
      </c>
      <c r="AF49" s="144"/>
      <c r="AG49" s="145">
        <f>IF('G011A (15.AY)'!C49&lt;&gt;"",'G011A (15.AY)'!C49,0)</f>
        <v>0</v>
      </c>
      <c r="AH49" s="144"/>
      <c r="AI49" s="128" t="str">
        <f>IF('Proje ve Personel Bilgileri'!C48&gt;0,F49+H49+J49+L49+N49+P49+R49+T49+V49+X49+Z49+AB49+AD49+AF49+AH49,"")</f>
        <v/>
      </c>
      <c r="AJ49" s="128" t="str">
        <f>IF('Proje ve Personel Bilgileri'!C48&gt;0,G011C!O52,"")</f>
        <v/>
      </c>
      <c r="AK49" s="128" t="str">
        <f>IF('Proje ve Personel Bilgileri'!C48&gt;0,AI49*AJ49,"")</f>
        <v/>
      </c>
      <c r="AL49" s="129" t="str">
        <f>IF('Proje ve Personel Bilgileri'!C48&gt;0,IF(DestekOrani&lt;&gt;"",DestekOrani,""),"")</f>
        <v/>
      </c>
      <c r="AM49" s="130" t="str">
        <f t="shared" si="1"/>
        <v/>
      </c>
    </row>
    <row r="50" spans="1:39" ht="20.100000000000001" customHeight="1" x14ac:dyDescent="0.25">
      <c r="A50" s="80">
        <v>11</v>
      </c>
      <c r="B50" s="93" t="str">
        <f>IF('Proje ve Personel Bilgileri'!C49&gt;0,'Proje ve Personel Bilgileri'!C49,"")</f>
        <v/>
      </c>
      <c r="C50" s="40" t="str">
        <f>IF('Proje ve Personel Bilgileri'!C49&gt;0,'Proje ve Personel Bilgileri'!D49,"")</f>
        <v/>
      </c>
      <c r="D50" s="41" t="str">
        <f>IF('Proje ve Personel Bilgileri'!C49&gt;0,'Proje ve Personel Bilgileri'!E49,"")</f>
        <v/>
      </c>
      <c r="E50" s="93" t="str">
        <f>IF('G011A (1.AY)'!C50&lt;&gt;"",'G011A (1.AY)'!C50,"")</f>
        <v/>
      </c>
      <c r="F50" s="144"/>
      <c r="G50" s="145">
        <f>IF('G011A (2.AY)'!C50&lt;&gt;"",'G011A (2.AY)'!C50,0)</f>
        <v>0</v>
      </c>
      <c r="H50" s="144"/>
      <c r="I50" s="145">
        <f>IF('G011A (3.AY)'!C50&lt;&gt;"",'G011A (3.AY)'!C50,0)</f>
        <v>0</v>
      </c>
      <c r="J50" s="144"/>
      <c r="K50" s="145">
        <f>IF('G011A (4.AY)'!C50&lt;&gt;"",'G011A (4.AY)'!C50,0)</f>
        <v>0</v>
      </c>
      <c r="L50" s="144"/>
      <c r="M50" s="145">
        <f>IF('G011A (5.AY)'!C50&lt;&gt;"",'G011A (5.AY)'!C50,0)</f>
        <v>0</v>
      </c>
      <c r="N50" s="144"/>
      <c r="O50" s="145">
        <f>IF('G011A (6.AY)'!C50&lt;&gt;"",'G011A (6.AY)'!C50,0)</f>
        <v>0</v>
      </c>
      <c r="P50" s="144"/>
      <c r="Q50" s="145">
        <f>IF('G011A (7.AY)'!C50&lt;&gt;"",'G011A (7.AY)'!C50,0)</f>
        <v>0</v>
      </c>
      <c r="R50" s="144"/>
      <c r="S50" s="145">
        <f>IF('G011A (8.AY)'!C50&lt;&gt;"",'G011A (8.AY)'!C50,0)</f>
        <v>0</v>
      </c>
      <c r="T50" s="144"/>
      <c r="U50" s="145">
        <f>IF('G011A (9.AY)'!C50&lt;&gt;"",'G011A (9.AY)'!C50,0)</f>
        <v>0</v>
      </c>
      <c r="V50" s="144"/>
      <c r="W50" s="145">
        <f>IF('G011A (10.AY)'!C50&lt;&gt;"",'G011A (10.AY)'!C50,0)</f>
        <v>0</v>
      </c>
      <c r="X50" s="144"/>
      <c r="Y50" s="145">
        <f>IF('G011A (11.AY)'!C50&lt;&gt;"",'G011A (11.AY)'!C50,0)</f>
        <v>0</v>
      </c>
      <c r="Z50" s="144"/>
      <c r="AA50" s="145">
        <f>IF('G011A (12.AY)'!C50&lt;&gt;"",'G011A (12.AY)'!C50,0)</f>
        <v>0</v>
      </c>
      <c r="AB50" s="144"/>
      <c r="AC50" s="145">
        <f>IF('G011A (13.AY)'!C50&lt;&gt;"",'G011A (13.AY)'!C50,0)</f>
        <v>0</v>
      </c>
      <c r="AD50" s="144"/>
      <c r="AE50" s="145">
        <f>IF('G011A (14.AY)'!C50&lt;&gt;"",'G011A (14.AY)'!C50,0)</f>
        <v>0</v>
      </c>
      <c r="AF50" s="144"/>
      <c r="AG50" s="145">
        <f>IF('G011A (15.AY)'!C50&lt;&gt;"",'G011A (15.AY)'!C50,0)</f>
        <v>0</v>
      </c>
      <c r="AH50" s="144"/>
      <c r="AI50" s="128" t="str">
        <f>IF('Proje ve Personel Bilgileri'!C49&gt;0,F50+H50+J50+L50+N50+P50+R50+T50+V50+X50+Z50+AB50+AD50+AF50+AH50,"")</f>
        <v/>
      </c>
      <c r="AJ50" s="128" t="str">
        <f>IF('Proje ve Personel Bilgileri'!C49&gt;0,G011C!O53,"")</f>
        <v/>
      </c>
      <c r="AK50" s="128" t="str">
        <f>IF('Proje ve Personel Bilgileri'!C49&gt;0,AI50*AJ50,"")</f>
        <v/>
      </c>
      <c r="AL50" s="129" t="str">
        <f>IF('Proje ve Personel Bilgileri'!C49&gt;0,IF(DestekOrani&lt;&gt;"",DestekOrani,""),"")</f>
        <v/>
      </c>
      <c r="AM50" s="130" t="str">
        <f t="shared" si="1"/>
        <v/>
      </c>
    </row>
    <row r="51" spans="1:39" ht="20.100000000000001" customHeight="1" x14ac:dyDescent="0.25">
      <c r="A51" s="80">
        <v>12</v>
      </c>
      <c r="B51" s="93" t="str">
        <f>IF('Proje ve Personel Bilgileri'!C50&gt;0,'Proje ve Personel Bilgileri'!C50,"")</f>
        <v/>
      </c>
      <c r="C51" s="40" t="str">
        <f>IF('Proje ve Personel Bilgileri'!C50&gt;0,'Proje ve Personel Bilgileri'!D50,"")</f>
        <v/>
      </c>
      <c r="D51" s="41" t="str">
        <f>IF('Proje ve Personel Bilgileri'!C50&gt;0,'Proje ve Personel Bilgileri'!E50,"")</f>
        <v/>
      </c>
      <c r="E51" s="93" t="str">
        <f>IF('G011A (1.AY)'!C51&lt;&gt;"",'G011A (1.AY)'!C51,"")</f>
        <v/>
      </c>
      <c r="F51" s="144"/>
      <c r="G51" s="145">
        <f>IF('G011A (2.AY)'!C51&lt;&gt;"",'G011A (2.AY)'!C51,0)</f>
        <v>0</v>
      </c>
      <c r="H51" s="144"/>
      <c r="I51" s="145">
        <f>IF('G011A (3.AY)'!C51&lt;&gt;"",'G011A (3.AY)'!C51,0)</f>
        <v>0</v>
      </c>
      <c r="J51" s="144"/>
      <c r="K51" s="145">
        <f>IF('G011A (4.AY)'!C51&lt;&gt;"",'G011A (4.AY)'!C51,0)</f>
        <v>0</v>
      </c>
      <c r="L51" s="144"/>
      <c r="M51" s="145">
        <f>IF('G011A (5.AY)'!C51&lt;&gt;"",'G011A (5.AY)'!C51,0)</f>
        <v>0</v>
      </c>
      <c r="N51" s="144"/>
      <c r="O51" s="145">
        <f>IF('G011A (6.AY)'!C51&lt;&gt;"",'G011A (6.AY)'!C51,0)</f>
        <v>0</v>
      </c>
      <c r="P51" s="144"/>
      <c r="Q51" s="145">
        <f>IF('G011A (7.AY)'!C51&lt;&gt;"",'G011A (7.AY)'!C51,0)</f>
        <v>0</v>
      </c>
      <c r="R51" s="144"/>
      <c r="S51" s="145">
        <f>IF('G011A (8.AY)'!C51&lt;&gt;"",'G011A (8.AY)'!C51,0)</f>
        <v>0</v>
      </c>
      <c r="T51" s="144"/>
      <c r="U51" s="145">
        <f>IF('G011A (9.AY)'!C51&lt;&gt;"",'G011A (9.AY)'!C51,0)</f>
        <v>0</v>
      </c>
      <c r="V51" s="144"/>
      <c r="W51" s="145">
        <f>IF('G011A (10.AY)'!C51&lt;&gt;"",'G011A (10.AY)'!C51,0)</f>
        <v>0</v>
      </c>
      <c r="X51" s="144"/>
      <c r="Y51" s="145">
        <f>IF('G011A (11.AY)'!C51&lt;&gt;"",'G011A (11.AY)'!C51,0)</f>
        <v>0</v>
      </c>
      <c r="Z51" s="144"/>
      <c r="AA51" s="145">
        <f>IF('G011A (12.AY)'!C51&lt;&gt;"",'G011A (12.AY)'!C51,0)</f>
        <v>0</v>
      </c>
      <c r="AB51" s="144"/>
      <c r="AC51" s="145">
        <f>IF('G011A (13.AY)'!C51&lt;&gt;"",'G011A (13.AY)'!C51,0)</f>
        <v>0</v>
      </c>
      <c r="AD51" s="144"/>
      <c r="AE51" s="145">
        <f>IF('G011A (14.AY)'!C51&lt;&gt;"",'G011A (14.AY)'!C51,0)</f>
        <v>0</v>
      </c>
      <c r="AF51" s="144"/>
      <c r="AG51" s="145">
        <f>IF('G011A (15.AY)'!C51&lt;&gt;"",'G011A (15.AY)'!C51,0)</f>
        <v>0</v>
      </c>
      <c r="AH51" s="144"/>
      <c r="AI51" s="128" t="str">
        <f>IF('Proje ve Personel Bilgileri'!C50&gt;0,F51+H51+J51+L51+N51+P51+R51+T51+V51+X51+Z51+AB51+AD51+AF51+AH51,"")</f>
        <v/>
      </c>
      <c r="AJ51" s="128" t="str">
        <f>IF('Proje ve Personel Bilgileri'!C50&gt;0,G011C!O54,"")</f>
        <v/>
      </c>
      <c r="AK51" s="128" t="str">
        <f>IF('Proje ve Personel Bilgileri'!C50&gt;0,AI51*AJ51,"")</f>
        <v/>
      </c>
      <c r="AL51" s="129" t="str">
        <f>IF('Proje ve Personel Bilgileri'!C50&gt;0,IF(DestekOrani&lt;&gt;"",DestekOrani,""),"")</f>
        <v/>
      </c>
      <c r="AM51" s="130" t="str">
        <f t="shared" si="1"/>
        <v/>
      </c>
    </row>
    <row r="52" spans="1:39" ht="20.100000000000001" customHeight="1" x14ac:dyDescent="0.25">
      <c r="A52" s="80">
        <v>13</v>
      </c>
      <c r="B52" s="93" t="str">
        <f>IF('Proje ve Personel Bilgileri'!C51&gt;0,'Proje ve Personel Bilgileri'!C51,"")</f>
        <v/>
      </c>
      <c r="C52" s="40" t="str">
        <f>IF('Proje ve Personel Bilgileri'!C51&gt;0,'Proje ve Personel Bilgileri'!D51,"")</f>
        <v/>
      </c>
      <c r="D52" s="41" t="str">
        <f>IF('Proje ve Personel Bilgileri'!C51&gt;0,'Proje ve Personel Bilgileri'!E51,"")</f>
        <v/>
      </c>
      <c r="E52" s="93" t="str">
        <f>IF('G011A (1.AY)'!C52&lt;&gt;"",'G011A (1.AY)'!C52,"")</f>
        <v/>
      </c>
      <c r="F52" s="144"/>
      <c r="G52" s="145">
        <f>IF('G011A (2.AY)'!C52&lt;&gt;"",'G011A (2.AY)'!C52,0)</f>
        <v>0</v>
      </c>
      <c r="H52" s="144"/>
      <c r="I52" s="145">
        <f>IF('G011A (3.AY)'!C52&lt;&gt;"",'G011A (3.AY)'!C52,0)</f>
        <v>0</v>
      </c>
      <c r="J52" s="144"/>
      <c r="K52" s="145">
        <f>IF('G011A (4.AY)'!C52&lt;&gt;"",'G011A (4.AY)'!C52,0)</f>
        <v>0</v>
      </c>
      <c r="L52" s="144"/>
      <c r="M52" s="145">
        <f>IF('G011A (5.AY)'!C52&lt;&gt;"",'G011A (5.AY)'!C52,0)</f>
        <v>0</v>
      </c>
      <c r="N52" s="144"/>
      <c r="O52" s="145">
        <f>IF('G011A (6.AY)'!C52&lt;&gt;"",'G011A (6.AY)'!C52,0)</f>
        <v>0</v>
      </c>
      <c r="P52" s="144"/>
      <c r="Q52" s="145">
        <f>IF('G011A (7.AY)'!C52&lt;&gt;"",'G011A (7.AY)'!C52,0)</f>
        <v>0</v>
      </c>
      <c r="R52" s="144"/>
      <c r="S52" s="145">
        <f>IF('G011A (8.AY)'!C52&lt;&gt;"",'G011A (8.AY)'!C52,0)</f>
        <v>0</v>
      </c>
      <c r="T52" s="144"/>
      <c r="U52" s="145">
        <f>IF('G011A (9.AY)'!C52&lt;&gt;"",'G011A (9.AY)'!C52,0)</f>
        <v>0</v>
      </c>
      <c r="V52" s="144"/>
      <c r="W52" s="145">
        <f>IF('G011A (10.AY)'!C52&lt;&gt;"",'G011A (10.AY)'!C52,0)</f>
        <v>0</v>
      </c>
      <c r="X52" s="144"/>
      <c r="Y52" s="145">
        <f>IF('G011A (11.AY)'!C52&lt;&gt;"",'G011A (11.AY)'!C52,0)</f>
        <v>0</v>
      </c>
      <c r="Z52" s="144"/>
      <c r="AA52" s="145">
        <f>IF('G011A (12.AY)'!C52&lt;&gt;"",'G011A (12.AY)'!C52,0)</f>
        <v>0</v>
      </c>
      <c r="AB52" s="144"/>
      <c r="AC52" s="145">
        <f>IF('G011A (13.AY)'!C52&lt;&gt;"",'G011A (13.AY)'!C52,0)</f>
        <v>0</v>
      </c>
      <c r="AD52" s="144"/>
      <c r="AE52" s="145">
        <f>IF('G011A (14.AY)'!C52&lt;&gt;"",'G011A (14.AY)'!C52,0)</f>
        <v>0</v>
      </c>
      <c r="AF52" s="144"/>
      <c r="AG52" s="145">
        <f>IF('G011A (15.AY)'!C52&lt;&gt;"",'G011A (15.AY)'!C52,0)</f>
        <v>0</v>
      </c>
      <c r="AH52" s="144"/>
      <c r="AI52" s="128" t="str">
        <f>IF('Proje ve Personel Bilgileri'!C51&gt;0,F52+H52+J52+L52+N52+P52+R52+T52+V52+X52+Z52+AB52+AD52+AF52+AH52,"")</f>
        <v/>
      </c>
      <c r="AJ52" s="128" t="str">
        <f>IF('Proje ve Personel Bilgileri'!C51&gt;0,G011C!O55,"")</f>
        <v/>
      </c>
      <c r="AK52" s="128" t="str">
        <f>IF('Proje ve Personel Bilgileri'!C51&gt;0,AI52*AJ52,"")</f>
        <v/>
      </c>
      <c r="AL52" s="129" t="str">
        <f>IF('Proje ve Personel Bilgileri'!C51&gt;0,IF(DestekOrani&lt;&gt;"",DestekOrani,""),"")</f>
        <v/>
      </c>
      <c r="AM52" s="130" t="str">
        <f t="shared" si="1"/>
        <v/>
      </c>
    </row>
    <row r="53" spans="1:39" ht="20.100000000000001" customHeight="1" x14ac:dyDescent="0.25">
      <c r="A53" s="80">
        <v>14</v>
      </c>
      <c r="B53" s="93" t="str">
        <f>IF('Proje ve Personel Bilgileri'!C52&gt;0,'Proje ve Personel Bilgileri'!C52,"")</f>
        <v/>
      </c>
      <c r="C53" s="40" t="str">
        <f>IF('Proje ve Personel Bilgileri'!C52&gt;0,'Proje ve Personel Bilgileri'!D52,"")</f>
        <v/>
      </c>
      <c r="D53" s="41" t="str">
        <f>IF('Proje ve Personel Bilgileri'!C52&gt;0,'Proje ve Personel Bilgileri'!E52,"")</f>
        <v/>
      </c>
      <c r="E53" s="93" t="str">
        <f>IF('G011A (1.AY)'!C53&lt;&gt;"",'G011A (1.AY)'!C53,"")</f>
        <v/>
      </c>
      <c r="F53" s="144"/>
      <c r="G53" s="145">
        <f>IF('G011A (2.AY)'!C53&lt;&gt;"",'G011A (2.AY)'!C53,0)</f>
        <v>0</v>
      </c>
      <c r="H53" s="144"/>
      <c r="I53" s="145">
        <f>IF('G011A (3.AY)'!C53&lt;&gt;"",'G011A (3.AY)'!C53,0)</f>
        <v>0</v>
      </c>
      <c r="J53" s="144"/>
      <c r="K53" s="145">
        <f>IF('G011A (4.AY)'!C53&lt;&gt;"",'G011A (4.AY)'!C53,0)</f>
        <v>0</v>
      </c>
      <c r="L53" s="144"/>
      <c r="M53" s="145">
        <f>IF('G011A (5.AY)'!C53&lt;&gt;"",'G011A (5.AY)'!C53,0)</f>
        <v>0</v>
      </c>
      <c r="N53" s="144"/>
      <c r="O53" s="145">
        <f>IF('G011A (6.AY)'!C53&lt;&gt;"",'G011A (6.AY)'!C53,0)</f>
        <v>0</v>
      </c>
      <c r="P53" s="144"/>
      <c r="Q53" s="145">
        <f>IF('G011A (7.AY)'!C53&lt;&gt;"",'G011A (7.AY)'!C53,0)</f>
        <v>0</v>
      </c>
      <c r="R53" s="144"/>
      <c r="S53" s="145">
        <f>IF('G011A (8.AY)'!C53&lt;&gt;"",'G011A (8.AY)'!C53,0)</f>
        <v>0</v>
      </c>
      <c r="T53" s="144"/>
      <c r="U53" s="145">
        <f>IF('G011A (9.AY)'!C53&lt;&gt;"",'G011A (9.AY)'!C53,0)</f>
        <v>0</v>
      </c>
      <c r="V53" s="144"/>
      <c r="W53" s="145">
        <f>IF('G011A (10.AY)'!C53&lt;&gt;"",'G011A (10.AY)'!C53,0)</f>
        <v>0</v>
      </c>
      <c r="X53" s="144"/>
      <c r="Y53" s="145">
        <f>IF('G011A (11.AY)'!C53&lt;&gt;"",'G011A (11.AY)'!C53,0)</f>
        <v>0</v>
      </c>
      <c r="Z53" s="144"/>
      <c r="AA53" s="145">
        <f>IF('G011A (12.AY)'!C53&lt;&gt;"",'G011A (12.AY)'!C53,0)</f>
        <v>0</v>
      </c>
      <c r="AB53" s="144"/>
      <c r="AC53" s="145">
        <f>IF('G011A (13.AY)'!C53&lt;&gt;"",'G011A (13.AY)'!C53,0)</f>
        <v>0</v>
      </c>
      <c r="AD53" s="144"/>
      <c r="AE53" s="145">
        <f>IF('G011A (14.AY)'!C53&lt;&gt;"",'G011A (14.AY)'!C53,0)</f>
        <v>0</v>
      </c>
      <c r="AF53" s="144"/>
      <c r="AG53" s="145">
        <f>IF('G011A (15.AY)'!C53&lt;&gt;"",'G011A (15.AY)'!C53,0)</f>
        <v>0</v>
      </c>
      <c r="AH53" s="144"/>
      <c r="AI53" s="128" t="str">
        <f>IF('Proje ve Personel Bilgileri'!C52&gt;0,F53+H53+J53+L53+N53+P53+R53+T53+V53+X53+Z53+AB53+AD53+AF53+AH53,"")</f>
        <v/>
      </c>
      <c r="AJ53" s="128" t="str">
        <f>IF('Proje ve Personel Bilgileri'!C52&gt;0,G011C!O56,"")</f>
        <v/>
      </c>
      <c r="AK53" s="128" t="str">
        <f>IF('Proje ve Personel Bilgileri'!C52&gt;0,AI53*AJ53,"")</f>
        <v/>
      </c>
      <c r="AL53" s="129" t="str">
        <f>IF('Proje ve Personel Bilgileri'!C52&gt;0,IF(DestekOrani&lt;&gt;"",DestekOrani,""),"")</f>
        <v/>
      </c>
      <c r="AM53" s="130" t="str">
        <f t="shared" si="1"/>
        <v/>
      </c>
    </row>
    <row r="54" spans="1:39" ht="20.100000000000001" customHeight="1" x14ac:dyDescent="0.25">
      <c r="A54" s="80">
        <v>15</v>
      </c>
      <c r="B54" s="93" t="str">
        <f>IF('Proje ve Personel Bilgileri'!C53&gt;0,'Proje ve Personel Bilgileri'!C53,"")</f>
        <v/>
      </c>
      <c r="C54" s="40" t="str">
        <f>IF('Proje ve Personel Bilgileri'!C53&gt;0,'Proje ve Personel Bilgileri'!D53,"")</f>
        <v/>
      </c>
      <c r="D54" s="41" t="str">
        <f>IF('Proje ve Personel Bilgileri'!C53&gt;0,'Proje ve Personel Bilgileri'!E53,"")</f>
        <v/>
      </c>
      <c r="E54" s="93" t="str">
        <f>IF('G011A (1.AY)'!C54&lt;&gt;"",'G011A (1.AY)'!C54,"")</f>
        <v/>
      </c>
      <c r="F54" s="144"/>
      <c r="G54" s="145">
        <f>IF('G011A (2.AY)'!C54&lt;&gt;"",'G011A (2.AY)'!C54,0)</f>
        <v>0</v>
      </c>
      <c r="H54" s="144"/>
      <c r="I54" s="145">
        <f>IF('G011A (3.AY)'!C54&lt;&gt;"",'G011A (3.AY)'!C54,0)</f>
        <v>0</v>
      </c>
      <c r="J54" s="144"/>
      <c r="K54" s="145">
        <f>IF('G011A (4.AY)'!C54&lt;&gt;"",'G011A (4.AY)'!C54,0)</f>
        <v>0</v>
      </c>
      <c r="L54" s="144"/>
      <c r="M54" s="145">
        <f>IF('G011A (5.AY)'!C54&lt;&gt;"",'G011A (5.AY)'!C54,0)</f>
        <v>0</v>
      </c>
      <c r="N54" s="144"/>
      <c r="O54" s="145">
        <f>IF('G011A (6.AY)'!C54&lt;&gt;"",'G011A (6.AY)'!C54,0)</f>
        <v>0</v>
      </c>
      <c r="P54" s="144"/>
      <c r="Q54" s="145">
        <f>IF('G011A (7.AY)'!C54&lt;&gt;"",'G011A (7.AY)'!C54,0)</f>
        <v>0</v>
      </c>
      <c r="R54" s="144"/>
      <c r="S54" s="145">
        <f>IF('G011A (8.AY)'!C54&lt;&gt;"",'G011A (8.AY)'!C54,0)</f>
        <v>0</v>
      </c>
      <c r="T54" s="144"/>
      <c r="U54" s="145">
        <f>IF('G011A (9.AY)'!C54&lt;&gt;"",'G011A (9.AY)'!C54,0)</f>
        <v>0</v>
      </c>
      <c r="V54" s="144"/>
      <c r="W54" s="145">
        <f>IF('G011A (10.AY)'!C54&lt;&gt;"",'G011A (10.AY)'!C54,0)</f>
        <v>0</v>
      </c>
      <c r="X54" s="144"/>
      <c r="Y54" s="145">
        <f>IF('G011A (11.AY)'!C54&lt;&gt;"",'G011A (11.AY)'!C54,0)</f>
        <v>0</v>
      </c>
      <c r="Z54" s="144"/>
      <c r="AA54" s="145">
        <f>IF('G011A (12.AY)'!C54&lt;&gt;"",'G011A (12.AY)'!C54,0)</f>
        <v>0</v>
      </c>
      <c r="AB54" s="144"/>
      <c r="AC54" s="145">
        <f>IF('G011A (13.AY)'!C54&lt;&gt;"",'G011A (13.AY)'!C54,0)</f>
        <v>0</v>
      </c>
      <c r="AD54" s="144"/>
      <c r="AE54" s="145">
        <f>IF('G011A (14.AY)'!C54&lt;&gt;"",'G011A (14.AY)'!C54,0)</f>
        <v>0</v>
      </c>
      <c r="AF54" s="144"/>
      <c r="AG54" s="145">
        <f>IF('G011A (15.AY)'!C54&lt;&gt;"",'G011A (15.AY)'!C54,0)</f>
        <v>0</v>
      </c>
      <c r="AH54" s="144"/>
      <c r="AI54" s="128" t="str">
        <f>IF('Proje ve Personel Bilgileri'!C53&gt;0,F54+H54+J54+L54+N54+P54+R54+T54+V54+X54+Z54+AB54+AD54+AF54+AH54,"")</f>
        <v/>
      </c>
      <c r="AJ54" s="128" t="str">
        <f>IF('Proje ve Personel Bilgileri'!C53&gt;0,G011C!O57,"")</f>
        <v/>
      </c>
      <c r="AK54" s="128" t="str">
        <f>IF('Proje ve Personel Bilgileri'!C53&gt;0,AI54*AJ54,"")</f>
        <v/>
      </c>
      <c r="AL54" s="129" t="str">
        <f>IF('Proje ve Personel Bilgileri'!C53&gt;0,IF(DestekOrani&lt;&gt;"",DestekOrani,""),"")</f>
        <v/>
      </c>
      <c r="AM54" s="130" t="str">
        <f t="shared" si="1"/>
        <v/>
      </c>
    </row>
    <row r="55" spans="1:39" ht="20.100000000000001" customHeight="1" x14ac:dyDescent="0.25">
      <c r="A55" s="80">
        <v>16</v>
      </c>
      <c r="B55" s="93" t="str">
        <f>IF('Proje ve Personel Bilgileri'!C54&gt;0,'Proje ve Personel Bilgileri'!C54,"")</f>
        <v/>
      </c>
      <c r="C55" s="40" t="str">
        <f>IF('Proje ve Personel Bilgileri'!C54&gt;0,'Proje ve Personel Bilgileri'!D54,"")</f>
        <v/>
      </c>
      <c r="D55" s="41" t="str">
        <f>IF('Proje ve Personel Bilgileri'!C54&gt;0,'Proje ve Personel Bilgileri'!E54,"")</f>
        <v/>
      </c>
      <c r="E55" s="93" t="str">
        <f>IF('G011A (1.AY)'!C55&lt;&gt;"",'G011A (1.AY)'!C55,"")</f>
        <v/>
      </c>
      <c r="F55" s="144"/>
      <c r="G55" s="145">
        <f>IF('G011A (2.AY)'!C55&lt;&gt;"",'G011A (2.AY)'!C55,0)</f>
        <v>0</v>
      </c>
      <c r="H55" s="144"/>
      <c r="I55" s="145">
        <f>IF('G011A (3.AY)'!C55&lt;&gt;"",'G011A (3.AY)'!C55,0)</f>
        <v>0</v>
      </c>
      <c r="J55" s="144"/>
      <c r="K55" s="145">
        <f>IF('G011A (4.AY)'!C55&lt;&gt;"",'G011A (4.AY)'!C55,0)</f>
        <v>0</v>
      </c>
      <c r="L55" s="144"/>
      <c r="M55" s="145">
        <f>IF('G011A (5.AY)'!C55&lt;&gt;"",'G011A (5.AY)'!C55,0)</f>
        <v>0</v>
      </c>
      <c r="N55" s="144"/>
      <c r="O55" s="145">
        <f>IF('G011A (6.AY)'!C55&lt;&gt;"",'G011A (6.AY)'!C55,0)</f>
        <v>0</v>
      </c>
      <c r="P55" s="144"/>
      <c r="Q55" s="145">
        <f>IF('G011A (7.AY)'!C55&lt;&gt;"",'G011A (7.AY)'!C55,0)</f>
        <v>0</v>
      </c>
      <c r="R55" s="144"/>
      <c r="S55" s="145">
        <f>IF('G011A (8.AY)'!C55&lt;&gt;"",'G011A (8.AY)'!C55,0)</f>
        <v>0</v>
      </c>
      <c r="T55" s="144"/>
      <c r="U55" s="145">
        <f>IF('G011A (9.AY)'!C55&lt;&gt;"",'G011A (9.AY)'!C55,0)</f>
        <v>0</v>
      </c>
      <c r="V55" s="144"/>
      <c r="W55" s="145">
        <f>IF('G011A (10.AY)'!C55&lt;&gt;"",'G011A (10.AY)'!C55,0)</f>
        <v>0</v>
      </c>
      <c r="X55" s="144"/>
      <c r="Y55" s="145">
        <f>IF('G011A (11.AY)'!C55&lt;&gt;"",'G011A (11.AY)'!C55,0)</f>
        <v>0</v>
      </c>
      <c r="Z55" s="144"/>
      <c r="AA55" s="145">
        <f>IF('G011A (12.AY)'!C55&lt;&gt;"",'G011A (12.AY)'!C55,0)</f>
        <v>0</v>
      </c>
      <c r="AB55" s="144"/>
      <c r="AC55" s="145">
        <f>IF('G011A (13.AY)'!C55&lt;&gt;"",'G011A (13.AY)'!C55,0)</f>
        <v>0</v>
      </c>
      <c r="AD55" s="144"/>
      <c r="AE55" s="145">
        <f>IF('G011A (14.AY)'!C55&lt;&gt;"",'G011A (14.AY)'!C55,0)</f>
        <v>0</v>
      </c>
      <c r="AF55" s="144"/>
      <c r="AG55" s="145">
        <f>IF('G011A (15.AY)'!C55&lt;&gt;"",'G011A (15.AY)'!C55,0)</f>
        <v>0</v>
      </c>
      <c r="AH55" s="144"/>
      <c r="AI55" s="128" t="str">
        <f>IF('Proje ve Personel Bilgileri'!C54&gt;0,F55+H55+J55+L55+N55+P55+R55+T55+V55+X55+Z55+AB55+AD55+AF55+AH55,"")</f>
        <v/>
      </c>
      <c r="AJ55" s="128" t="str">
        <f>IF('Proje ve Personel Bilgileri'!C54&gt;0,G011C!O58,"")</f>
        <v/>
      </c>
      <c r="AK55" s="128" t="str">
        <f>IF('Proje ve Personel Bilgileri'!C54&gt;0,AI55*AJ55,"")</f>
        <v/>
      </c>
      <c r="AL55" s="129" t="str">
        <f>IF('Proje ve Personel Bilgileri'!C54&gt;0,IF(DestekOrani&lt;&gt;"",DestekOrani,""),"")</f>
        <v/>
      </c>
      <c r="AM55" s="130" t="str">
        <f t="shared" si="1"/>
        <v/>
      </c>
    </row>
    <row r="56" spans="1:39" ht="20.100000000000001" customHeight="1" x14ac:dyDescent="0.25">
      <c r="A56" s="80">
        <v>17</v>
      </c>
      <c r="B56" s="93" t="str">
        <f>IF('Proje ve Personel Bilgileri'!C55&gt;0,'Proje ve Personel Bilgileri'!C55,"")</f>
        <v/>
      </c>
      <c r="C56" s="40" t="str">
        <f>IF('Proje ve Personel Bilgileri'!C55&gt;0,'Proje ve Personel Bilgileri'!D55,"")</f>
        <v/>
      </c>
      <c r="D56" s="41" t="str">
        <f>IF('Proje ve Personel Bilgileri'!C55&gt;0,'Proje ve Personel Bilgileri'!E55,"")</f>
        <v/>
      </c>
      <c r="E56" s="93" t="str">
        <f>IF('G011A (1.AY)'!C56&lt;&gt;"",'G011A (1.AY)'!C56,"")</f>
        <v/>
      </c>
      <c r="F56" s="144"/>
      <c r="G56" s="145">
        <f>IF('G011A (2.AY)'!C56&lt;&gt;"",'G011A (2.AY)'!C56,0)</f>
        <v>0</v>
      </c>
      <c r="H56" s="144"/>
      <c r="I56" s="145">
        <f>IF('G011A (3.AY)'!C56&lt;&gt;"",'G011A (3.AY)'!C56,0)</f>
        <v>0</v>
      </c>
      <c r="J56" s="144"/>
      <c r="K56" s="145">
        <f>IF('G011A (4.AY)'!C56&lt;&gt;"",'G011A (4.AY)'!C56,0)</f>
        <v>0</v>
      </c>
      <c r="L56" s="144"/>
      <c r="M56" s="145">
        <f>IF('G011A (5.AY)'!C56&lt;&gt;"",'G011A (5.AY)'!C56,0)</f>
        <v>0</v>
      </c>
      <c r="N56" s="144"/>
      <c r="O56" s="145">
        <f>IF('G011A (6.AY)'!C56&lt;&gt;"",'G011A (6.AY)'!C56,0)</f>
        <v>0</v>
      </c>
      <c r="P56" s="144"/>
      <c r="Q56" s="145">
        <f>IF('G011A (7.AY)'!C56&lt;&gt;"",'G011A (7.AY)'!C56,0)</f>
        <v>0</v>
      </c>
      <c r="R56" s="144"/>
      <c r="S56" s="145">
        <f>IF('G011A (8.AY)'!C56&lt;&gt;"",'G011A (8.AY)'!C56,0)</f>
        <v>0</v>
      </c>
      <c r="T56" s="144"/>
      <c r="U56" s="145">
        <f>IF('G011A (9.AY)'!C56&lt;&gt;"",'G011A (9.AY)'!C56,0)</f>
        <v>0</v>
      </c>
      <c r="V56" s="144"/>
      <c r="W56" s="145">
        <f>IF('G011A (10.AY)'!C56&lt;&gt;"",'G011A (10.AY)'!C56,0)</f>
        <v>0</v>
      </c>
      <c r="X56" s="144"/>
      <c r="Y56" s="145">
        <f>IF('G011A (11.AY)'!C56&lt;&gt;"",'G011A (11.AY)'!C56,0)</f>
        <v>0</v>
      </c>
      <c r="Z56" s="144"/>
      <c r="AA56" s="145">
        <f>IF('G011A (12.AY)'!C56&lt;&gt;"",'G011A (12.AY)'!C56,0)</f>
        <v>0</v>
      </c>
      <c r="AB56" s="144"/>
      <c r="AC56" s="145">
        <f>IF('G011A (13.AY)'!C56&lt;&gt;"",'G011A (13.AY)'!C56,0)</f>
        <v>0</v>
      </c>
      <c r="AD56" s="144"/>
      <c r="AE56" s="145">
        <f>IF('G011A (14.AY)'!C56&lt;&gt;"",'G011A (14.AY)'!C56,0)</f>
        <v>0</v>
      </c>
      <c r="AF56" s="144"/>
      <c r="AG56" s="145">
        <f>IF('G011A (15.AY)'!C56&lt;&gt;"",'G011A (15.AY)'!C56,0)</f>
        <v>0</v>
      </c>
      <c r="AH56" s="144"/>
      <c r="AI56" s="128" t="str">
        <f>IF('Proje ve Personel Bilgileri'!C55&gt;0,F56+H56+J56+L56+N56+P56+R56+T56+V56+X56+Z56+AB56+AD56+AF56+AH56,"")</f>
        <v/>
      </c>
      <c r="AJ56" s="128" t="str">
        <f>IF('Proje ve Personel Bilgileri'!C55&gt;0,G011C!O59,"")</f>
        <v/>
      </c>
      <c r="AK56" s="128" t="str">
        <f>IF('Proje ve Personel Bilgileri'!C55&gt;0,AI56*AJ56,"")</f>
        <v/>
      </c>
      <c r="AL56" s="129" t="str">
        <f>IF('Proje ve Personel Bilgileri'!C55&gt;0,IF(DestekOrani&lt;&gt;"",DestekOrani,""),"")</f>
        <v/>
      </c>
      <c r="AM56" s="130" t="str">
        <f t="shared" si="1"/>
        <v/>
      </c>
    </row>
    <row r="57" spans="1:39" ht="20.100000000000001" customHeight="1" x14ac:dyDescent="0.25">
      <c r="A57" s="80">
        <v>18</v>
      </c>
      <c r="B57" s="93" t="str">
        <f>IF('Proje ve Personel Bilgileri'!C56&gt;0,'Proje ve Personel Bilgileri'!C56,"")</f>
        <v/>
      </c>
      <c r="C57" s="40" t="str">
        <f>IF('Proje ve Personel Bilgileri'!C56&gt;0,'Proje ve Personel Bilgileri'!D56,"")</f>
        <v/>
      </c>
      <c r="D57" s="41" t="str">
        <f>IF('Proje ve Personel Bilgileri'!C56&gt;0,'Proje ve Personel Bilgileri'!E56,"")</f>
        <v/>
      </c>
      <c r="E57" s="93" t="str">
        <f>IF('G011A (1.AY)'!C57&lt;&gt;"",'G011A (1.AY)'!C57,"")</f>
        <v/>
      </c>
      <c r="F57" s="144"/>
      <c r="G57" s="145">
        <f>IF('G011A (2.AY)'!C57&lt;&gt;"",'G011A (2.AY)'!C57,0)</f>
        <v>0</v>
      </c>
      <c r="H57" s="144"/>
      <c r="I57" s="145">
        <f>IF('G011A (3.AY)'!C57&lt;&gt;"",'G011A (3.AY)'!C57,0)</f>
        <v>0</v>
      </c>
      <c r="J57" s="144"/>
      <c r="K57" s="145">
        <f>IF('G011A (4.AY)'!C57&lt;&gt;"",'G011A (4.AY)'!C57,0)</f>
        <v>0</v>
      </c>
      <c r="L57" s="144"/>
      <c r="M57" s="145">
        <f>IF('G011A (5.AY)'!C57&lt;&gt;"",'G011A (5.AY)'!C57,0)</f>
        <v>0</v>
      </c>
      <c r="N57" s="144"/>
      <c r="O57" s="145">
        <f>IF('G011A (6.AY)'!C57&lt;&gt;"",'G011A (6.AY)'!C57,0)</f>
        <v>0</v>
      </c>
      <c r="P57" s="144"/>
      <c r="Q57" s="145">
        <f>IF('G011A (7.AY)'!C57&lt;&gt;"",'G011A (7.AY)'!C57,0)</f>
        <v>0</v>
      </c>
      <c r="R57" s="144"/>
      <c r="S57" s="145">
        <f>IF('G011A (8.AY)'!C57&lt;&gt;"",'G011A (8.AY)'!C57,0)</f>
        <v>0</v>
      </c>
      <c r="T57" s="144"/>
      <c r="U57" s="145">
        <f>IF('G011A (9.AY)'!C57&lt;&gt;"",'G011A (9.AY)'!C57,0)</f>
        <v>0</v>
      </c>
      <c r="V57" s="144"/>
      <c r="W57" s="145">
        <f>IF('G011A (10.AY)'!C57&lt;&gt;"",'G011A (10.AY)'!C57,0)</f>
        <v>0</v>
      </c>
      <c r="X57" s="144"/>
      <c r="Y57" s="145">
        <f>IF('G011A (11.AY)'!C57&lt;&gt;"",'G011A (11.AY)'!C57,0)</f>
        <v>0</v>
      </c>
      <c r="Z57" s="144"/>
      <c r="AA57" s="145">
        <f>IF('G011A (12.AY)'!C57&lt;&gt;"",'G011A (12.AY)'!C57,0)</f>
        <v>0</v>
      </c>
      <c r="AB57" s="144"/>
      <c r="AC57" s="145">
        <f>IF('G011A (13.AY)'!C57&lt;&gt;"",'G011A (13.AY)'!C57,0)</f>
        <v>0</v>
      </c>
      <c r="AD57" s="144"/>
      <c r="AE57" s="145">
        <f>IF('G011A (14.AY)'!C57&lt;&gt;"",'G011A (14.AY)'!C57,0)</f>
        <v>0</v>
      </c>
      <c r="AF57" s="144"/>
      <c r="AG57" s="145">
        <f>IF('G011A (15.AY)'!C57&lt;&gt;"",'G011A (15.AY)'!C57,0)</f>
        <v>0</v>
      </c>
      <c r="AH57" s="144"/>
      <c r="AI57" s="128" t="str">
        <f>IF('Proje ve Personel Bilgileri'!C56&gt;0,F57+H57+J57+L57+N57+P57+R57+T57+V57+X57+Z57+AB57+AD57+AF57+AH57,"")</f>
        <v/>
      </c>
      <c r="AJ57" s="128" t="str">
        <f>IF('Proje ve Personel Bilgileri'!C56&gt;0,G011C!O60,"")</f>
        <v/>
      </c>
      <c r="AK57" s="128" t="str">
        <f>IF('Proje ve Personel Bilgileri'!C56&gt;0,AI57*AJ57,"")</f>
        <v/>
      </c>
      <c r="AL57" s="129" t="str">
        <f>IF('Proje ve Personel Bilgileri'!C56&gt;0,IF(DestekOrani&lt;&gt;"",DestekOrani,""),"")</f>
        <v/>
      </c>
      <c r="AM57" s="130" t="str">
        <f t="shared" si="1"/>
        <v/>
      </c>
    </row>
    <row r="58" spans="1:39" ht="20.100000000000001" customHeight="1" x14ac:dyDescent="0.25">
      <c r="A58" s="80">
        <v>19</v>
      </c>
      <c r="B58" s="93" t="str">
        <f>IF('Proje ve Personel Bilgileri'!C57&gt;0,'Proje ve Personel Bilgileri'!C57,"")</f>
        <v/>
      </c>
      <c r="C58" s="40" t="str">
        <f>IF('Proje ve Personel Bilgileri'!C57&gt;0,'Proje ve Personel Bilgileri'!D57,"")</f>
        <v/>
      </c>
      <c r="D58" s="41" t="str">
        <f>IF('Proje ve Personel Bilgileri'!C57&gt;0,'Proje ve Personel Bilgileri'!E57,"")</f>
        <v/>
      </c>
      <c r="E58" s="93" t="str">
        <f>IF('G011A (1.AY)'!C58&lt;&gt;"",'G011A (1.AY)'!C58,"")</f>
        <v/>
      </c>
      <c r="F58" s="144"/>
      <c r="G58" s="145">
        <f>IF('G011A (2.AY)'!C58&lt;&gt;"",'G011A (2.AY)'!C58,0)</f>
        <v>0</v>
      </c>
      <c r="H58" s="144"/>
      <c r="I58" s="145">
        <f>IF('G011A (3.AY)'!C58&lt;&gt;"",'G011A (3.AY)'!C58,0)</f>
        <v>0</v>
      </c>
      <c r="J58" s="144"/>
      <c r="K58" s="145">
        <f>IF('G011A (4.AY)'!C58&lt;&gt;"",'G011A (4.AY)'!C58,0)</f>
        <v>0</v>
      </c>
      <c r="L58" s="144"/>
      <c r="M58" s="145">
        <f>IF('G011A (5.AY)'!C58&lt;&gt;"",'G011A (5.AY)'!C58,0)</f>
        <v>0</v>
      </c>
      <c r="N58" s="144"/>
      <c r="O58" s="145">
        <f>IF('G011A (6.AY)'!C58&lt;&gt;"",'G011A (6.AY)'!C58,0)</f>
        <v>0</v>
      </c>
      <c r="P58" s="144"/>
      <c r="Q58" s="145">
        <f>IF('G011A (7.AY)'!C58&lt;&gt;"",'G011A (7.AY)'!C58,0)</f>
        <v>0</v>
      </c>
      <c r="R58" s="144"/>
      <c r="S58" s="145">
        <f>IF('G011A (8.AY)'!C58&lt;&gt;"",'G011A (8.AY)'!C58,0)</f>
        <v>0</v>
      </c>
      <c r="T58" s="144"/>
      <c r="U58" s="145">
        <f>IF('G011A (9.AY)'!C58&lt;&gt;"",'G011A (9.AY)'!C58,0)</f>
        <v>0</v>
      </c>
      <c r="V58" s="144"/>
      <c r="W58" s="145">
        <f>IF('G011A (10.AY)'!C58&lt;&gt;"",'G011A (10.AY)'!C58,0)</f>
        <v>0</v>
      </c>
      <c r="X58" s="144"/>
      <c r="Y58" s="145">
        <f>IF('G011A (11.AY)'!C58&lt;&gt;"",'G011A (11.AY)'!C58,0)</f>
        <v>0</v>
      </c>
      <c r="Z58" s="144"/>
      <c r="AA58" s="145">
        <f>IF('G011A (12.AY)'!C58&lt;&gt;"",'G011A (12.AY)'!C58,0)</f>
        <v>0</v>
      </c>
      <c r="AB58" s="144"/>
      <c r="AC58" s="145">
        <f>IF('G011A (13.AY)'!C58&lt;&gt;"",'G011A (13.AY)'!C58,0)</f>
        <v>0</v>
      </c>
      <c r="AD58" s="144"/>
      <c r="AE58" s="145">
        <f>IF('G011A (14.AY)'!C58&lt;&gt;"",'G011A (14.AY)'!C58,0)</f>
        <v>0</v>
      </c>
      <c r="AF58" s="144"/>
      <c r="AG58" s="145">
        <f>IF('G011A (15.AY)'!C58&lt;&gt;"",'G011A (15.AY)'!C58,0)</f>
        <v>0</v>
      </c>
      <c r="AH58" s="144"/>
      <c r="AI58" s="128" t="str">
        <f>IF('Proje ve Personel Bilgileri'!C57&gt;0,F58+H58+J58+L58+N58+P58+R58+T58+V58+X58+Z58+AB58+AD58+AF58+AH58,"")</f>
        <v/>
      </c>
      <c r="AJ58" s="128" t="str">
        <f>IF('Proje ve Personel Bilgileri'!C57&gt;0,G011C!O61,"")</f>
        <v/>
      </c>
      <c r="AK58" s="128" t="str">
        <f>IF('Proje ve Personel Bilgileri'!C57&gt;0,AI58*AJ58,"")</f>
        <v/>
      </c>
      <c r="AL58" s="129" t="str">
        <f>IF('Proje ve Personel Bilgileri'!C57&gt;0,IF(DestekOrani&lt;&gt;"",DestekOrani,""),"")</f>
        <v/>
      </c>
      <c r="AM58" s="130" t="str">
        <f t="shared" si="1"/>
        <v/>
      </c>
    </row>
    <row r="59" spans="1:39" ht="20.100000000000001" customHeight="1" thickBot="1" x14ac:dyDescent="0.3">
      <c r="A59" s="119">
        <v>20</v>
      </c>
      <c r="B59" s="123" t="str">
        <f>IF('Proje ve Personel Bilgileri'!C58&gt;0,'Proje ve Personel Bilgileri'!C58,"")</f>
        <v/>
      </c>
      <c r="C59" s="57" t="str">
        <f>IF('Proje ve Personel Bilgileri'!C58&gt;0,'Proje ve Personel Bilgileri'!D58,"")</f>
        <v/>
      </c>
      <c r="D59" s="124" t="str">
        <f>IF('Proje ve Personel Bilgileri'!C58&gt;0,'Proje ve Personel Bilgileri'!E58,"")</f>
        <v/>
      </c>
      <c r="E59" s="123" t="str">
        <f>IF('G011A (1.AY)'!C59&lt;&gt;"",'G011A (1.AY)'!C59,"")</f>
        <v/>
      </c>
      <c r="F59" s="146"/>
      <c r="G59" s="147">
        <f>IF('G011A (2.AY)'!C59&lt;&gt;"",'G011A (2.AY)'!C59,0)</f>
        <v>0</v>
      </c>
      <c r="H59" s="146"/>
      <c r="I59" s="147">
        <f>IF('G011A (3.AY)'!C59&lt;&gt;"",'G011A (3.AY)'!C59,0)</f>
        <v>0</v>
      </c>
      <c r="J59" s="146"/>
      <c r="K59" s="147">
        <f>IF('G011A (4.AY)'!C59&lt;&gt;"",'G011A (4.AY)'!C59,0)</f>
        <v>0</v>
      </c>
      <c r="L59" s="146"/>
      <c r="M59" s="147">
        <f>IF('G011A (5.AY)'!C59&lt;&gt;"",'G011A (5.AY)'!C59,0)</f>
        <v>0</v>
      </c>
      <c r="N59" s="146"/>
      <c r="O59" s="147">
        <f>IF('G011A (6.AY)'!C59&lt;&gt;"",'G011A (6.AY)'!C59,0)</f>
        <v>0</v>
      </c>
      <c r="P59" s="146"/>
      <c r="Q59" s="147">
        <f>IF('G011A (7.AY)'!C59&lt;&gt;"",'G011A (7.AY)'!C59,0)</f>
        <v>0</v>
      </c>
      <c r="R59" s="146"/>
      <c r="S59" s="147">
        <f>IF('G011A (8.AY)'!C59&lt;&gt;"",'G011A (8.AY)'!C59,0)</f>
        <v>0</v>
      </c>
      <c r="T59" s="146"/>
      <c r="U59" s="147">
        <f>IF('G011A (9.AY)'!C59&lt;&gt;"",'G011A (9.AY)'!C59,0)</f>
        <v>0</v>
      </c>
      <c r="V59" s="146"/>
      <c r="W59" s="147">
        <f>IF('G011A (10.AY)'!C59&lt;&gt;"",'G011A (10.AY)'!C59,0)</f>
        <v>0</v>
      </c>
      <c r="X59" s="146"/>
      <c r="Y59" s="147">
        <f>IF('G011A (11.AY)'!C59&lt;&gt;"",'G011A (11.AY)'!C59,0)</f>
        <v>0</v>
      </c>
      <c r="Z59" s="146"/>
      <c r="AA59" s="147">
        <f>IF('G011A (12.AY)'!C59&lt;&gt;"",'G011A (12.AY)'!C59,0)</f>
        <v>0</v>
      </c>
      <c r="AB59" s="146"/>
      <c r="AC59" s="147">
        <f>IF('G011A (13.AY)'!C59&lt;&gt;"",'G011A (13.AY)'!C59,0)</f>
        <v>0</v>
      </c>
      <c r="AD59" s="146"/>
      <c r="AE59" s="147">
        <f>IF('G011A (14.AY)'!C59&lt;&gt;"",'G011A (14.AY)'!C59,0)</f>
        <v>0</v>
      </c>
      <c r="AF59" s="146"/>
      <c r="AG59" s="147">
        <f>IF('G011A (15.AY)'!C59&lt;&gt;"",'G011A (15.AY)'!C59,0)</f>
        <v>0</v>
      </c>
      <c r="AH59" s="146"/>
      <c r="AI59" s="131" t="str">
        <f>IF('Proje ve Personel Bilgileri'!C58&gt;0,F59+H59+J59+L59+N59+P59+R59+T59+V59+X59+Z59+AB59+AD59+AF59+AH59,"")</f>
        <v/>
      </c>
      <c r="AJ59" s="131" t="str">
        <f>IF('Proje ve Personel Bilgileri'!C58&gt;0,G011C!O62,"")</f>
        <v/>
      </c>
      <c r="AK59" s="131" t="str">
        <f>IF('Proje ve Personel Bilgileri'!C58&gt;0,AI59*AJ59,"")</f>
        <v/>
      </c>
      <c r="AL59" s="132" t="str">
        <f>IF('Proje ve Personel Bilgileri'!C58&gt;0,IF(DestekOrani&lt;&gt;"",DestekOrani,""),"")</f>
        <v/>
      </c>
      <c r="AM59" s="133" t="str">
        <f t="shared" si="1"/>
        <v/>
      </c>
    </row>
    <row r="60" spans="1:39" ht="20.100000000000001" customHeight="1" thickBot="1" x14ac:dyDescent="0.35">
      <c r="A60" s="278"/>
      <c r="B60" s="278"/>
      <c r="C60" s="278"/>
      <c r="D60" s="278"/>
      <c r="AG60" s="276" t="s">
        <v>24</v>
      </c>
      <c r="AH60" s="276"/>
      <c r="AI60" s="134">
        <f>SUM(AI40:AI59)+AI28</f>
        <v>0</v>
      </c>
      <c r="AJ60" s="138"/>
      <c r="AK60" s="134">
        <f>SUM(AK40:AK59)+AK28</f>
        <v>0</v>
      </c>
      <c r="AL60" s="135" t="str">
        <f>AL8</f>
        <v/>
      </c>
      <c r="AM60" s="134">
        <f>SUM(AM40:AM59)+AM28</f>
        <v>0</v>
      </c>
    </row>
    <row r="61" spans="1:39" x14ac:dyDescent="0.25">
      <c r="A61" s="81" t="s">
        <v>68</v>
      </c>
      <c r="B61" s="19"/>
      <c r="C61" s="19"/>
      <c r="D61" s="19"/>
      <c r="AJ61" s="43"/>
    </row>
    <row r="62" spans="1:39" x14ac:dyDescent="0.25">
      <c r="A62" s="19"/>
      <c r="B62" s="19"/>
      <c r="C62" s="19"/>
      <c r="D62" s="19"/>
    </row>
    <row r="63" spans="1:39" ht="21" x14ac:dyDescent="0.35">
      <c r="A63" s="106" t="s">
        <v>21</v>
      </c>
      <c r="B63" s="136">
        <f ca="1">IF(imzatarihi&gt;0,imzatarihi,"")</f>
        <v>45370</v>
      </c>
      <c r="C63" s="109" t="s">
        <v>22</v>
      </c>
      <c r="D63" s="137" t="str">
        <f>IF(kurulusyetkilisi&gt;0,kurulusyetkilisi,"")</f>
        <v/>
      </c>
    </row>
    <row r="64" spans="1:39" ht="19.5" x14ac:dyDescent="0.3">
      <c r="A64" s="108"/>
      <c r="B64" s="108"/>
      <c r="C64" s="109" t="s">
        <v>23</v>
      </c>
      <c r="D64" s="106"/>
    </row>
    <row r="68" spans="5:34" ht="19.5" customHeight="1" x14ac:dyDescent="0.25"/>
    <row r="69" spans="5:34" ht="29.25" customHeight="1" x14ac:dyDescent="0.25"/>
    <row r="70" spans="5:34" ht="19.5" customHeight="1" x14ac:dyDescent="0.25">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5:34" s="2" customFormat="1" x14ac:dyDescent="0.25">
      <c r="E71"/>
      <c r="F71"/>
      <c r="G71"/>
      <c r="H71"/>
      <c r="I71"/>
      <c r="J71"/>
      <c r="K71"/>
      <c r="L71"/>
      <c r="M71"/>
      <c r="N71"/>
      <c r="O71"/>
      <c r="P71"/>
      <c r="Q71"/>
      <c r="R71"/>
      <c r="S71"/>
      <c r="T71"/>
      <c r="U71"/>
      <c r="V71"/>
      <c r="W71"/>
      <c r="X71"/>
      <c r="Y71"/>
      <c r="Z71"/>
      <c r="AA71"/>
      <c r="AB71"/>
      <c r="AC71"/>
      <c r="AD71"/>
      <c r="AE71"/>
      <c r="AF71"/>
      <c r="AG71"/>
      <c r="AH71"/>
    </row>
    <row r="72" spans="5:34" ht="20.100000000000001" customHeight="1" x14ac:dyDescent="0.25"/>
    <row r="73" spans="5:34" ht="20.100000000000001" customHeight="1" x14ac:dyDescent="0.25"/>
    <row r="74" spans="5:34" ht="20.100000000000001" customHeight="1" x14ac:dyDescent="0.25"/>
    <row r="75" spans="5:34" ht="20.100000000000001" customHeight="1" x14ac:dyDescent="0.25"/>
    <row r="76" spans="5:34" ht="20.100000000000001" customHeight="1" x14ac:dyDescent="0.25"/>
    <row r="77" spans="5:34" ht="20.100000000000001" customHeight="1" x14ac:dyDescent="0.25"/>
    <row r="78" spans="5:34" ht="20.100000000000001" customHeight="1" x14ac:dyDescent="0.25"/>
    <row r="79" spans="5:34" ht="20.100000000000001" customHeight="1" x14ac:dyDescent="0.25"/>
    <row r="80" spans="5:34"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101" spans="5:34" ht="19.5" customHeight="1" x14ac:dyDescent="0.25"/>
    <row r="102" spans="5:34" ht="29.25" customHeight="1" x14ac:dyDescent="0.25"/>
    <row r="103" spans="5:34" ht="19.5" customHeight="1" x14ac:dyDescent="0.2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5:34" s="2" customFormat="1" x14ac:dyDescent="0.25">
      <c r="E104"/>
      <c r="F104"/>
      <c r="G104"/>
      <c r="H104"/>
      <c r="I104"/>
      <c r="J104"/>
      <c r="K104"/>
      <c r="L104"/>
      <c r="M104"/>
      <c r="N104"/>
      <c r="O104"/>
      <c r="P104"/>
      <c r="Q104"/>
      <c r="R104"/>
      <c r="S104"/>
      <c r="T104"/>
      <c r="U104"/>
      <c r="V104"/>
      <c r="W104"/>
      <c r="X104"/>
      <c r="Y104"/>
      <c r="Z104"/>
      <c r="AA104"/>
      <c r="AB104"/>
      <c r="AC104"/>
      <c r="AD104"/>
      <c r="AE104"/>
      <c r="AF104"/>
      <c r="AG104"/>
      <c r="AH104"/>
    </row>
    <row r="105" spans="5:34" ht="20.100000000000001" customHeight="1" x14ac:dyDescent="0.25"/>
    <row r="106" spans="5:34" ht="20.100000000000001" customHeight="1" x14ac:dyDescent="0.25"/>
    <row r="107" spans="5:34" ht="20.100000000000001" customHeight="1" x14ac:dyDescent="0.25"/>
    <row r="108" spans="5:34" ht="20.100000000000001" customHeight="1" x14ac:dyDescent="0.25"/>
    <row r="109" spans="5:34" ht="20.100000000000001" customHeight="1" x14ac:dyDescent="0.25"/>
    <row r="110" spans="5:34" ht="20.100000000000001" customHeight="1" x14ac:dyDescent="0.25"/>
    <row r="111" spans="5:34" ht="20.100000000000001" customHeight="1" x14ac:dyDescent="0.25"/>
    <row r="112" spans="5:34"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34" spans="5:34" ht="19.5" customHeight="1" x14ac:dyDescent="0.25"/>
    <row r="135" spans="5:34" ht="29.25" customHeight="1" x14ac:dyDescent="0.25"/>
    <row r="136" spans="5:34" ht="19.5" customHeight="1" x14ac:dyDescent="0.2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5:34" s="2" customFormat="1" x14ac:dyDescent="0.25">
      <c r="E137"/>
      <c r="F137"/>
      <c r="G137"/>
      <c r="H137"/>
      <c r="I137"/>
      <c r="J137"/>
      <c r="K137"/>
      <c r="L137"/>
      <c r="M137"/>
      <c r="N137"/>
      <c r="O137"/>
      <c r="P137"/>
      <c r="Q137"/>
      <c r="R137"/>
      <c r="S137"/>
      <c r="T137"/>
      <c r="U137"/>
      <c r="V137"/>
      <c r="W137"/>
      <c r="X137"/>
      <c r="Y137"/>
      <c r="Z137"/>
      <c r="AA137"/>
      <c r="AB137"/>
      <c r="AC137"/>
      <c r="AD137"/>
      <c r="AE137"/>
      <c r="AF137"/>
      <c r="AG137"/>
      <c r="AH137"/>
    </row>
    <row r="138" spans="5:34" ht="20.100000000000001" customHeight="1" x14ac:dyDescent="0.25"/>
    <row r="139" spans="5:34" ht="20.100000000000001" customHeight="1" x14ac:dyDescent="0.25"/>
    <row r="140" spans="5:34" ht="20.100000000000001" customHeight="1" x14ac:dyDescent="0.25"/>
    <row r="141" spans="5:34" ht="20.100000000000001" customHeight="1" x14ac:dyDescent="0.25"/>
    <row r="142" spans="5:34" ht="20.100000000000001" customHeight="1" x14ac:dyDescent="0.25"/>
    <row r="143" spans="5:34" ht="20.100000000000001" customHeight="1" x14ac:dyDescent="0.25"/>
    <row r="144" spans="5:3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7" spans="5:34" ht="19.5" customHeight="1" x14ac:dyDescent="0.25"/>
    <row r="168" spans="5:34" ht="29.25" customHeight="1" x14ac:dyDescent="0.25"/>
    <row r="169" spans="5:34" ht="19.5" customHeight="1" x14ac:dyDescent="0.2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5:34" s="2" customFormat="1" x14ac:dyDescent="0.25">
      <c r="E170"/>
      <c r="F170"/>
      <c r="G170"/>
      <c r="H170"/>
      <c r="I170"/>
      <c r="J170"/>
      <c r="K170"/>
      <c r="L170"/>
      <c r="M170"/>
      <c r="N170"/>
      <c r="O170"/>
      <c r="P170"/>
      <c r="Q170"/>
      <c r="R170"/>
      <c r="S170"/>
      <c r="T170"/>
      <c r="U170"/>
      <c r="V170"/>
      <c r="W170"/>
      <c r="X170"/>
      <c r="Y170"/>
      <c r="Z170"/>
      <c r="AA170"/>
      <c r="AB170"/>
      <c r="AC170"/>
      <c r="AD170"/>
      <c r="AE170"/>
      <c r="AF170"/>
      <c r="AG170"/>
      <c r="AH170"/>
    </row>
    <row r="171" spans="5:34" ht="20.100000000000001" customHeight="1" x14ac:dyDescent="0.25"/>
    <row r="172" spans="5:34" ht="20.100000000000001" customHeight="1" x14ac:dyDescent="0.25"/>
    <row r="173" spans="5:34" ht="20.100000000000001" customHeight="1" x14ac:dyDescent="0.25"/>
    <row r="174" spans="5:34" ht="20.100000000000001" customHeight="1" x14ac:dyDescent="0.25"/>
    <row r="175" spans="5:34" ht="20.100000000000001" customHeight="1" x14ac:dyDescent="0.25"/>
    <row r="176" spans="5:34"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200" spans="5:34" ht="19.5" customHeight="1" x14ac:dyDescent="0.25"/>
    <row r="201" spans="5:34" ht="29.25" customHeight="1" x14ac:dyDescent="0.25"/>
    <row r="202" spans="5:34" ht="19.5" customHeight="1" x14ac:dyDescent="0.2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5:34" s="2" customFormat="1" x14ac:dyDescent="0.25">
      <c r="E203"/>
      <c r="F203"/>
      <c r="G203"/>
      <c r="H203"/>
      <c r="I203"/>
      <c r="J203"/>
      <c r="K203"/>
      <c r="L203"/>
      <c r="M203"/>
      <c r="N203"/>
      <c r="O203"/>
      <c r="P203"/>
      <c r="Q203"/>
      <c r="R203"/>
      <c r="S203"/>
      <c r="T203"/>
      <c r="U203"/>
      <c r="V203"/>
      <c r="W203"/>
      <c r="X203"/>
      <c r="Y203"/>
      <c r="Z203"/>
      <c r="AA203"/>
      <c r="AB203"/>
      <c r="AC203"/>
      <c r="AD203"/>
      <c r="AE203"/>
      <c r="AF203"/>
      <c r="AG203"/>
      <c r="AH203"/>
    </row>
    <row r="204" spans="5:34" ht="20.100000000000001" customHeight="1" x14ac:dyDescent="0.25"/>
    <row r="205" spans="5:34" ht="20.100000000000001" customHeight="1" x14ac:dyDescent="0.25"/>
    <row r="206" spans="5:34" ht="20.100000000000001" customHeight="1" x14ac:dyDescent="0.25"/>
    <row r="207" spans="5:34" ht="20.100000000000001" customHeight="1" x14ac:dyDescent="0.25"/>
    <row r="208" spans="5:34"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spans="5:34" ht="20.100000000000001" customHeight="1" x14ac:dyDescent="0.25"/>
    <row r="233" spans="5:34" ht="19.5" customHeight="1" x14ac:dyDescent="0.25"/>
    <row r="234" spans="5:34" ht="29.25" customHeight="1" x14ac:dyDescent="0.25"/>
    <row r="235" spans="5:34" ht="19.5" customHeight="1" x14ac:dyDescent="0.2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5:34" s="2" customFormat="1" x14ac:dyDescent="0.25">
      <c r="E236"/>
      <c r="F236"/>
      <c r="G236"/>
      <c r="H236"/>
      <c r="I236"/>
      <c r="J236"/>
      <c r="K236"/>
      <c r="L236"/>
      <c r="M236"/>
      <c r="N236"/>
      <c r="O236"/>
      <c r="P236"/>
      <c r="Q236"/>
      <c r="R236"/>
      <c r="S236"/>
      <c r="T236"/>
      <c r="U236"/>
      <c r="V236"/>
      <c r="W236"/>
      <c r="X236"/>
      <c r="Y236"/>
      <c r="Z236"/>
      <c r="AA236"/>
      <c r="AB236"/>
      <c r="AC236"/>
      <c r="AD236"/>
      <c r="AE236"/>
      <c r="AF236"/>
      <c r="AG236"/>
      <c r="AH236"/>
    </row>
    <row r="237" spans="5:34" ht="20.100000000000001" customHeight="1" x14ac:dyDescent="0.25"/>
    <row r="238" spans="5:34" ht="20.100000000000001" customHeight="1" x14ac:dyDescent="0.25"/>
    <row r="239" spans="5:34" ht="20.100000000000001" customHeight="1" x14ac:dyDescent="0.25"/>
    <row r="240" spans="5:34"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spans="5:34" ht="20.100000000000001" customHeight="1" x14ac:dyDescent="0.25"/>
    <row r="258" spans="5:34" ht="20.100000000000001" customHeight="1" x14ac:dyDescent="0.25"/>
    <row r="266" spans="5:34" ht="19.5" customHeight="1" x14ac:dyDescent="0.25"/>
    <row r="267" spans="5:34" ht="29.25" customHeight="1" x14ac:dyDescent="0.25"/>
    <row r="268" spans="5:34" ht="19.5" customHeight="1" x14ac:dyDescent="0.2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5:34" s="2" customFormat="1" x14ac:dyDescent="0.25">
      <c r="E269"/>
      <c r="F269"/>
      <c r="G269"/>
      <c r="H269"/>
      <c r="I269"/>
      <c r="J269"/>
      <c r="K269"/>
      <c r="L269"/>
      <c r="M269"/>
      <c r="N269"/>
      <c r="O269"/>
      <c r="P269"/>
      <c r="Q269"/>
      <c r="R269"/>
      <c r="S269"/>
      <c r="T269"/>
      <c r="U269"/>
      <c r="V269"/>
      <c r="W269"/>
      <c r="X269"/>
      <c r="Y269"/>
      <c r="Z269"/>
      <c r="AA269"/>
      <c r="AB269"/>
      <c r="AC269"/>
      <c r="AD269"/>
      <c r="AE269"/>
      <c r="AF269"/>
      <c r="AG269"/>
      <c r="AH269"/>
    </row>
    <row r="270" spans="5:34" ht="20.100000000000001" customHeight="1" x14ac:dyDescent="0.25"/>
    <row r="271" spans="5:34" ht="20.100000000000001" customHeight="1" x14ac:dyDescent="0.25"/>
    <row r="272" spans="5:34"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spans="5:34" ht="20.100000000000001" customHeight="1" x14ac:dyDescent="0.25"/>
    <row r="290" spans="5:34" ht="20.100000000000001" customHeight="1" x14ac:dyDescent="0.25"/>
    <row r="291" spans="5:34" ht="20.100000000000001" customHeight="1" x14ac:dyDescent="0.25"/>
    <row r="299" spans="5:34" ht="19.5" customHeight="1" x14ac:dyDescent="0.25"/>
    <row r="300" spans="5:34" ht="29.25" customHeight="1" x14ac:dyDescent="0.25"/>
    <row r="301" spans="5:34" ht="19.5" customHeight="1" x14ac:dyDescent="0.2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5:34" s="2" customFormat="1" x14ac:dyDescent="0.25">
      <c r="E302"/>
      <c r="F302"/>
      <c r="G302"/>
      <c r="H302"/>
      <c r="I302"/>
      <c r="J302"/>
      <c r="K302"/>
      <c r="L302"/>
      <c r="M302"/>
      <c r="N302"/>
      <c r="O302"/>
      <c r="P302"/>
      <c r="Q302"/>
      <c r="R302"/>
      <c r="S302"/>
      <c r="T302"/>
      <c r="U302"/>
      <c r="V302"/>
      <c r="W302"/>
      <c r="X302"/>
      <c r="Y302"/>
      <c r="Z302"/>
      <c r="AA302"/>
      <c r="AB302"/>
      <c r="AC302"/>
      <c r="AD302"/>
      <c r="AE302"/>
      <c r="AF302"/>
      <c r="AG302"/>
      <c r="AH302"/>
    </row>
    <row r="303" spans="5:34" ht="20.100000000000001" customHeight="1" x14ac:dyDescent="0.25"/>
    <row r="304" spans="5:3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spans="5:34" ht="20.100000000000001" customHeight="1" x14ac:dyDescent="0.25"/>
    <row r="322" spans="5:34" ht="20.100000000000001" customHeight="1" x14ac:dyDescent="0.25"/>
    <row r="323" spans="5:34" ht="20.100000000000001" customHeight="1" x14ac:dyDescent="0.25"/>
    <row r="324" spans="5:34" ht="20.100000000000001" customHeight="1" x14ac:dyDescent="0.25"/>
    <row r="332" spans="5:34" ht="19.5" customHeight="1" x14ac:dyDescent="0.25"/>
    <row r="333" spans="5:34" ht="29.25" customHeight="1" x14ac:dyDescent="0.25"/>
    <row r="334" spans="5:34" ht="19.5" customHeight="1" x14ac:dyDescent="0.2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5:34" s="2" customFormat="1" x14ac:dyDescent="0.25">
      <c r="E335"/>
      <c r="F335"/>
      <c r="G335"/>
      <c r="H335"/>
      <c r="I335"/>
      <c r="J335"/>
      <c r="K335"/>
      <c r="L335"/>
      <c r="M335"/>
      <c r="N335"/>
      <c r="O335"/>
      <c r="P335"/>
      <c r="Q335"/>
      <c r="R335"/>
      <c r="S335"/>
      <c r="T335"/>
      <c r="U335"/>
      <c r="V335"/>
      <c r="W335"/>
      <c r="X335"/>
      <c r="Y335"/>
      <c r="Z335"/>
      <c r="AA335"/>
      <c r="AB335"/>
      <c r="AC335"/>
      <c r="AD335"/>
      <c r="AE335"/>
      <c r="AF335"/>
      <c r="AG335"/>
      <c r="AH335"/>
    </row>
    <row r="336" spans="5:34" ht="20.100000000000001" customHeight="1" x14ac:dyDescent="0.25"/>
    <row r="337" ht="20.100000000000001" customHeight="1" x14ac:dyDescent="0.25"/>
    <row r="338" ht="20.100000000000001" customHeight="1" x14ac:dyDescent="0.25"/>
    <row r="339" ht="20.100000000000001" customHeight="1" x14ac:dyDescent="0.25"/>
    <row r="340" ht="20.100000000000001" customHeight="1" x14ac:dyDescent="0.25"/>
    <row r="341" ht="20.100000000000001" customHeight="1" x14ac:dyDescent="0.25"/>
    <row r="342" ht="20.100000000000001" customHeight="1" x14ac:dyDescent="0.25"/>
    <row r="343" ht="20.100000000000001" customHeight="1" x14ac:dyDescent="0.25"/>
    <row r="344" ht="20.100000000000001" customHeight="1" x14ac:dyDescent="0.25"/>
    <row r="345" ht="20.100000000000001" customHeight="1" x14ac:dyDescent="0.25"/>
    <row r="346" ht="20.100000000000001" customHeight="1" x14ac:dyDescent="0.25"/>
    <row r="347" ht="20.100000000000001" customHeight="1" x14ac:dyDescent="0.25"/>
    <row r="348" ht="20.100000000000001" customHeight="1" x14ac:dyDescent="0.25"/>
    <row r="349" ht="20.100000000000001" customHeight="1" x14ac:dyDescent="0.25"/>
    <row r="350" ht="20.100000000000001" customHeight="1" x14ac:dyDescent="0.25"/>
    <row r="351" ht="20.100000000000001" customHeight="1" x14ac:dyDescent="0.25"/>
    <row r="352" ht="20.100000000000001" customHeight="1" x14ac:dyDescent="0.25"/>
    <row r="353" spans="5:34" ht="20.100000000000001" customHeight="1" x14ac:dyDescent="0.25"/>
    <row r="354" spans="5:34" ht="20.100000000000001" customHeight="1" x14ac:dyDescent="0.25"/>
    <row r="355" spans="5:34" ht="20.100000000000001" customHeight="1" x14ac:dyDescent="0.25"/>
    <row r="356" spans="5:34" ht="20.100000000000001" customHeight="1" x14ac:dyDescent="0.25"/>
    <row r="357" spans="5:34" ht="20.100000000000001" customHeight="1" x14ac:dyDescent="0.25"/>
    <row r="365" spans="5:34" ht="19.5" customHeight="1" x14ac:dyDescent="0.25"/>
    <row r="366" spans="5:34" ht="29.25" customHeight="1" x14ac:dyDescent="0.25"/>
    <row r="367" spans="5:34" ht="19.5" customHeight="1" x14ac:dyDescent="0.2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5:34" s="2" customFormat="1" x14ac:dyDescent="0.25">
      <c r="E368"/>
      <c r="F368"/>
      <c r="G368"/>
      <c r="H368"/>
      <c r="I368"/>
      <c r="J368"/>
      <c r="K368"/>
      <c r="L368"/>
      <c r="M368"/>
      <c r="N368"/>
      <c r="O368"/>
      <c r="P368"/>
      <c r="Q368"/>
      <c r="R368"/>
      <c r="S368"/>
      <c r="T368"/>
      <c r="U368"/>
      <c r="V368"/>
      <c r="W368"/>
      <c r="X368"/>
      <c r="Y368"/>
      <c r="Z368"/>
      <c r="AA368"/>
      <c r="AB368"/>
      <c r="AC368"/>
      <c r="AD368"/>
      <c r="AE368"/>
      <c r="AF368"/>
      <c r="AG368"/>
      <c r="AH368"/>
    </row>
    <row r="369" ht="20.100000000000001" customHeight="1" x14ac:dyDescent="0.25"/>
    <row r="370" ht="20.100000000000001" customHeight="1" x14ac:dyDescent="0.25"/>
    <row r="371" ht="20.100000000000001" customHeight="1" x14ac:dyDescent="0.25"/>
    <row r="372" ht="20.100000000000001" customHeight="1" x14ac:dyDescent="0.25"/>
    <row r="373" ht="20.100000000000001" customHeight="1" x14ac:dyDescent="0.25"/>
    <row r="374" ht="20.100000000000001" customHeight="1" x14ac:dyDescent="0.25"/>
    <row r="375" ht="20.100000000000001" customHeight="1" x14ac:dyDescent="0.25"/>
    <row r="376" ht="20.100000000000001" customHeight="1" x14ac:dyDescent="0.25"/>
    <row r="377" ht="20.100000000000001" customHeight="1" x14ac:dyDescent="0.25"/>
    <row r="378" ht="20.100000000000001" customHeight="1" x14ac:dyDescent="0.25"/>
    <row r="379" ht="20.100000000000001" customHeight="1" x14ac:dyDescent="0.25"/>
    <row r="380" ht="20.100000000000001" customHeight="1" x14ac:dyDescent="0.25"/>
    <row r="381" ht="20.100000000000001" customHeight="1" x14ac:dyDescent="0.25"/>
    <row r="382" ht="20.100000000000001" customHeight="1" x14ac:dyDescent="0.25"/>
    <row r="383" ht="20.100000000000001" customHeight="1" x14ac:dyDescent="0.25"/>
    <row r="384" ht="20.100000000000001" customHeight="1" x14ac:dyDescent="0.25"/>
    <row r="385" spans="5:34" ht="20.100000000000001" customHeight="1" x14ac:dyDescent="0.25"/>
    <row r="386" spans="5:34" ht="20.100000000000001" customHeight="1" x14ac:dyDescent="0.25"/>
    <row r="387" spans="5:34" ht="20.100000000000001" customHeight="1" x14ac:dyDescent="0.25"/>
    <row r="388" spans="5:34" ht="20.100000000000001" customHeight="1" x14ac:dyDescent="0.25"/>
    <row r="389" spans="5:34" ht="20.100000000000001" customHeight="1" x14ac:dyDescent="0.25"/>
    <row r="390" spans="5:34" ht="20.100000000000001" customHeight="1" x14ac:dyDescent="0.25"/>
    <row r="398" spans="5:34" ht="19.5" customHeight="1" x14ac:dyDescent="0.25"/>
    <row r="399" spans="5:34" ht="29.25" customHeight="1" x14ac:dyDescent="0.25"/>
    <row r="400" spans="5:34" ht="19.5" customHeight="1" x14ac:dyDescent="0.2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5:34" s="2" customFormat="1" x14ac:dyDescent="0.25">
      <c r="E401"/>
      <c r="F401"/>
      <c r="G401"/>
      <c r="H401"/>
      <c r="I401"/>
      <c r="J401"/>
      <c r="K401"/>
      <c r="L401"/>
      <c r="M401"/>
      <c r="N401"/>
      <c r="O401"/>
      <c r="P401"/>
      <c r="Q401"/>
      <c r="R401"/>
      <c r="S401"/>
      <c r="T401"/>
      <c r="U401"/>
      <c r="V401"/>
      <c r="W401"/>
      <c r="X401"/>
      <c r="Y401"/>
      <c r="Z401"/>
      <c r="AA401"/>
      <c r="AB401"/>
      <c r="AC401"/>
      <c r="AD401"/>
      <c r="AE401"/>
      <c r="AF401"/>
      <c r="AG401"/>
      <c r="AH401"/>
    </row>
    <row r="402" spans="5:34" ht="20.100000000000001" customHeight="1" x14ac:dyDescent="0.25"/>
    <row r="403" spans="5:34" ht="20.100000000000001" customHeight="1" x14ac:dyDescent="0.25"/>
    <row r="404" spans="5:34" ht="20.100000000000001" customHeight="1" x14ac:dyDescent="0.25"/>
    <row r="405" spans="5:34" ht="20.100000000000001" customHeight="1" x14ac:dyDescent="0.25"/>
    <row r="406" spans="5:34" ht="20.100000000000001" customHeight="1" x14ac:dyDescent="0.25"/>
    <row r="407" spans="5:34" ht="20.100000000000001" customHeight="1" x14ac:dyDescent="0.25"/>
    <row r="408" spans="5:34" ht="20.100000000000001" customHeight="1" x14ac:dyDescent="0.25"/>
    <row r="409" spans="5:34" ht="20.100000000000001" customHeight="1" x14ac:dyDescent="0.25"/>
    <row r="410" spans="5:34" ht="20.100000000000001" customHeight="1" x14ac:dyDescent="0.25"/>
    <row r="411" spans="5:34" ht="20.100000000000001" customHeight="1" x14ac:dyDescent="0.25"/>
    <row r="412" spans="5:34" ht="20.100000000000001" customHeight="1" x14ac:dyDescent="0.25"/>
    <row r="413" spans="5:34" ht="20.100000000000001" customHeight="1" x14ac:dyDescent="0.25"/>
    <row r="414" spans="5:34" ht="20.100000000000001" customHeight="1" x14ac:dyDescent="0.25"/>
    <row r="415" spans="5:34" ht="20.100000000000001" customHeight="1" x14ac:dyDescent="0.25"/>
    <row r="416" spans="5:34" ht="20.100000000000001" customHeight="1" x14ac:dyDescent="0.25"/>
    <row r="417" ht="20.100000000000001" customHeight="1" x14ac:dyDescent="0.25"/>
    <row r="418" ht="20.100000000000001" customHeight="1" x14ac:dyDescent="0.25"/>
    <row r="419" ht="20.100000000000001" customHeight="1" x14ac:dyDescent="0.25"/>
    <row r="420" ht="20.100000000000001" customHeight="1" x14ac:dyDescent="0.25"/>
    <row r="421" ht="20.100000000000001" customHeight="1" x14ac:dyDescent="0.25"/>
    <row r="422" ht="20.100000000000001" customHeight="1" x14ac:dyDescent="0.25"/>
    <row r="423" ht="20.100000000000001" customHeight="1" x14ac:dyDescent="0.25"/>
    <row r="431" ht="19.5" customHeight="1" x14ac:dyDescent="0.25"/>
    <row r="432" ht="29.25" customHeight="1" x14ac:dyDescent="0.25"/>
    <row r="433" spans="5:34" ht="19.5" customHeight="1" x14ac:dyDescent="0.2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5:34" s="2" customFormat="1" x14ac:dyDescent="0.25">
      <c r="E434"/>
      <c r="F434"/>
      <c r="G434"/>
      <c r="H434"/>
      <c r="I434"/>
      <c r="J434"/>
      <c r="K434"/>
      <c r="L434"/>
      <c r="M434"/>
      <c r="N434"/>
      <c r="O434"/>
      <c r="P434"/>
      <c r="Q434"/>
      <c r="R434"/>
      <c r="S434"/>
      <c r="T434"/>
      <c r="U434"/>
      <c r="V434"/>
      <c r="W434"/>
      <c r="X434"/>
      <c r="Y434"/>
      <c r="Z434"/>
      <c r="AA434"/>
      <c r="AB434"/>
      <c r="AC434"/>
      <c r="AD434"/>
      <c r="AE434"/>
      <c r="AF434"/>
      <c r="AG434"/>
      <c r="AH434"/>
    </row>
    <row r="435" spans="5:34" ht="20.100000000000001" customHeight="1" x14ac:dyDescent="0.25"/>
    <row r="436" spans="5:34" ht="20.100000000000001" customHeight="1" x14ac:dyDescent="0.25"/>
    <row r="437" spans="5:34" ht="20.100000000000001" customHeight="1" x14ac:dyDescent="0.25"/>
    <row r="438" spans="5:34" ht="20.100000000000001" customHeight="1" x14ac:dyDescent="0.25"/>
    <row r="439" spans="5:34" ht="20.100000000000001" customHeight="1" x14ac:dyDescent="0.25"/>
    <row r="440" spans="5:34" ht="20.100000000000001" customHeight="1" x14ac:dyDescent="0.25"/>
    <row r="441" spans="5:34" ht="20.100000000000001" customHeight="1" x14ac:dyDescent="0.25"/>
    <row r="442" spans="5:34" ht="20.100000000000001" customHeight="1" x14ac:dyDescent="0.25"/>
    <row r="443" spans="5:34" ht="20.100000000000001" customHeight="1" x14ac:dyDescent="0.25"/>
    <row r="444" spans="5:34" ht="20.100000000000001" customHeight="1" x14ac:dyDescent="0.25"/>
    <row r="445" spans="5:34" ht="20.100000000000001" customHeight="1" x14ac:dyDescent="0.25"/>
    <row r="446" spans="5:34" ht="20.100000000000001" customHeight="1" x14ac:dyDescent="0.25"/>
    <row r="447" spans="5:34" ht="20.100000000000001" customHeight="1" x14ac:dyDescent="0.25"/>
    <row r="448" spans="5:34" ht="20.100000000000001" customHeight="1" x14ac:dyDescent="0.25"/>
    <row r="449" ht="20.100000000000001" customHeight="1" x14ac:dyDescent="0.25"/>
    <row r="450" ht="20.100000000000001" customHeight="1" x14ac:dyDescent="0.25"/>
    <row r="451" ht="20.100000000000001" customHeight="1" x14ac:dyDescent="0.25"/>
    <row r="452" ht="20.100000000000001" customHeight="1" x14ac:dyDescent="0.25"/>
    <row r="453" ht="20.100000000000001" customHeight="1" x14ac:dyDescent="0.25"/>
    <row r="454" ht="20.100000000000001" customHeight="1" x14ac:dyDescent="0.25"/>
    <row r="455" ht="20.100000000000001" customHeight="1" x14ac:dyDescent="0.25"/>
    <row r="456" ht="20.100000000000001" customHeight="1" x14ac:dyDescent="0.25"/>
    <row r="464" ht="19.5" customHeight="1" x14ac:dyDescent="0.25"/>
    <row r="465" spans="5:34" ht="29.25" customHeight="1" x14ac:dyDescent="0.25"/>
    <row r="466" spans="5:34" ht="19.5" customHeight="1" x14ac:dyDescent="0.2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5:34" s="2" customFormat="1" x14ac:dyDescent="0.25">
      <c r="E467"/>
      <c r="F467"/>
      <c r="G467"/>
      <c r="H467"/>
      <c r="I467"/>
      <c r="J467"/>
      <c r="K467"/>
      <c r="L467"/>
      <c r="M467"/>
      <c r="N467"/>
      <c r="O467"/>
      <c r="P467"/>
      <c r="Q467"/>
      <c r="R467"/>
      <c r="S467"/>
      <c r="T467"/>
      <c r="U467"/>
      <c r="V467"/>
      <c r="W467"/>
      <c r="X467"/>
      <c r="Y467"/>
      <c r="Z467"/>
      <c r="AA467"/>
      <c r="AB467"/>
      <c r="AC467"/>
      <c r="AD467"/>
      <c r="AE467"/>
      <c r="AF467"/>
      <c r="AG467"/>
      <c r="AH467"/>
    </row>
    <row r="468" spans="5:34" ht="20.100000000000001" customHeight="1" x14ac:dyDescent="0.25"/>
    <row r="469" spans="5:34" ht="20.100000000000001" customHeight="1" x14ac:dyDescent="0.25"/>
    <row r="470" spans="5:34" ht="20.100000000000001" customHeight="1" x14ac:dyDescent="0.25"/>
    <row r="471" spans="5:34" ht="20.100000000000001" customHeight="1" x14ac:dyDescent="0.25"/>
    <row r="472" spans="5:34" ht="20.100000000000001" customHeight="1" x14ac:dyDescent="0.25"/>
    <row r="473" spans="5:34" ht="20.100000000000001" customHeight="1" x14ac:dyDescent="0.25"/>
    <row r="474" spans="5:34" ht="20.100000000000001" customHeight="1" x14ac:dyDescent="0.25"/>
    <row r="475" spans="5:34" ht="20.100000000000001" customHeight="1" x14ac:dyDescent="0.25"/>
    <row r="476" spans="5:34" ht="20.100000000000001" customHeight="1" x14ac:dyDescent="0.25"/>
    <row r="477" spans="5:34" ht="20.100000000000001" customHeight="1" x14ac:dyDescent="0.25"/>
    <row r="478" spans="5:34" ht="20.100000000000001" customHeight="1" x14ac:dyDescent="0.25"/>
    <row r="479" spans="5:34" ht="20.100000000000001" customHeight="1" x14ac:dyDescent="0.25"/>
    <row r="480" spans="5:34" ht="20.100000000000001" customHeight="1" x14ac:dyDescent="0.25"/>
    <row r="481" ht="20.100000000000001" customHeight="1" x14ac:dyDescent="0.25"/>
    <row r="482" ht="20.100000000000001" customHeight="1" x14ac:dyDescent="0.25"/>
    <row r="483" ht="20.100000000000001" customHeight="1" x14ac:dyDescent="0.25"/>
    <row r="484" ht="20.100000000000001" customHeight="1" x14ac:dyDescent="0.25"/>
    <row r="485" ht="20.100000000000001" customHeight="1" x14ac:dyDescent="0.25"/>
    <row r="486" ht="20.100000000000001" customHeight="1" x14ac:dyDescent="0.25"/>
    <row r="487" ht="20.100000000000001" customHeight="1" x14ac:dyDescent="0.25"/>
    <row r="488" ht="20.100000000000001" customHeight="1" x14ac:dyDescent="0.25"/>
    <row r="489" ht="20.100000000000001" customHeight="1" x14ac:dyDescent="0.25"/>
    <row r="497" spans="5:34" ht="19.5" customHeight="1" x14ac:dyDescent="0.25"/>
    <row r="498" spans="5:34" ht="29.25" customHeight="1" x14ac:dyDescent="0.25"/>
    <row r="499" spans="5:34" ht="19.5" customHeight="1" x14ac:dyDescent="0.2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5:34" s="2" customFormat="1" x14ac:dyDescent="0.25">
      <c r="E500"/>
      <c r="F500"/>
      <c r="G500"/>
      <c r="H500"/>
      <c r="I500"/>
      <c r="J500"/>
      <c r="K500"/>
      <c r="L500"/>
      <c r="M500"/>
      <c r="N500"/>
      <c r="O500"/>
      <c r="P500"/>
      <c r="Q500"/>
      <c r="R500"/>
      <c r="S500"/>
      <c r="T500"/>
      <c r="U500"/>
      <c r="V500"/>
      <c r="W500"/>
      <c r="X500"/>
      <c r="Y500"/>
      <c r="Z500"/>
      <c r="AA500"/>
      <c r="AB500"/>
      <c r="AC500"/>
      <c r="AD500"/>
      <c r="AE500"/>
      <c r="AF500"/>
      <c r="AG500"/>
      <c r="AH500"/>
    </row>
    <row r="501" spans="5:34" ht="20.100000000000001" customHeight="1" x14ac:dyDescent="0.25"/>
    <row r="502" spans="5:34" ht="20.100000000000001" customHeight="1" x14ac:dyDescent="0.25"/>
    <row r="503" spans="5:34" ht="20.100000000000001" customHeight="1" x14ac:dyDescent="0.25"/>
    <row r="504" spans="5:34" ht="20.100000000000001" customHeight="1" x14ac:dyDescent="0.25"/>
    <row r="505" spans="5:34" ht="20.100000000000001" customHeight="1" x14ac:dyDescent="0.25"/>
    <row r="506" spans="5:34" ht="20.100000000000001" customHeight="1" x14ac:dyDescent="0.25"/>
    <row r="507" spans="5:34" ht="20.100000000000001" customHeight="1" x14ac:dyDescent="0.25"/>
    <row r="508" spans="5:34" ht="20.100000000000001" customHeight="1" x14ac:dyDescent="0.25"/>
    <row r="509" spans="5:34" ht="20.100000000000001" customHeight="1" x14ac:dyDescent="0.25"/>
    <row r="510" spans="5:34" ht="20.100000000000001" customHeight="1" x14ac:dyDescent="0.25"/>
    <row r="511" spans="5:34" ht="20.100000000000001" customHeight="1" x14ac:dyDescent="0.25"/>
    <row r="512" spans="5:34" ht="20.100000000000001" customHeight="1" x14ac:dyDescent="0.25"/>
    <row r="513" ht="20.100000000000001" customHeight="1" x14ac:dyDescent="0.25"/>
    <row r="514" ht="20.100000000000001" customHeight="1" x14ac:dyDescent="0.25"/>
    <row r="515" ht="20.100000000000001" customHeight="1" x14ac:dyDescent="0.25"/>
    <row r="516" ht="20.100000000000001" customHeight="1" x14ac:dyDescent="0.25"/>
    <row r="517" ht="20.100000000000001" customHeight="1" x14ac:dyDescent="0.25"/>
    <row r="518" ht="20.100000000000001" customHeight="1" x14ac:dyDescent="0.25"/>
    <row r="519" ht="20.100000000000001" customHeight="1" x14ac:dyDescent="0.25"/>
    <row r="520" ht="20.100000000000001" customHeight="1" x14ac:dyDescent="0.25"/>
    <row r="521" ht="20.100000000000001" customHeight="1" x14ac:dyDescent="0.25"/>
    <row r="522" ht="20.100000000000001" customHeight="1" x14ac:dyDescent="0.25"/>
    <row r="530" spans="5:34" ht="19.5" customHeight="1" x14ac:dyDescent="0.25"/>
    <row r="531" spans="5:34" ht="29.25" customHeight="1" x14ac:dyDescent="0.25"/>
    <row r="532" spans="5:34" ht="19.5" customHeight="1" x14ac:dyDescent="0.2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5:34" s="2" customFormat="1" x14ac:dyDescent="0.25">
      <c r="E533"/>
      <c r="F533"/>
      <c r="G533"/>
      <c r="H533"/>
      <c r="I533"/>
      <c r="J533"/>
      <c r="K533"/>
      <c r="L533"/>
      <c r="M533"/>
      <c r="N533"/>
      <c r="O533"/>
      <c r="P533"/>
      <c r="Q533"/>
      <c r="R533"/>
      <c r="S533"/>
      <c r="T533"/>
      <c r="U533"/>
      <c r="V533"/>
      <c r="W533"/>
      <c r="X533"/>
      <c r="Y533"/>
      <c r="Z533"/>
      <c r="AA533"/>
      <c r="AB533"/>
      <c r="AC533"/>
      <c r="AD533"/>
      <c r="AE533"/>
      <c r="AF533"/>
      <c r="AG533"/>
      <c r="AH533"/>
    </row>
    <row r="534" spans="5:34" ht="20.100000000000001" customHeight="1" x14ac:dyDescent="0.25"/>
    <row r="535" spans="5:34" ht="20.100000000000001" customHeight="1" x14ac:dyDescent="0.25"/>
    <row r="536" spans="5:34" ht="20.100000000000001" customHeight="1" x14ac:dyDescent="0.25"/>
    <row r="537" spans="5:34" ht="20.100000000000001" customHeight="1" x14ac:dyDescent="0.25"/>
    <row r="538" spans="5:34" ht="20.100000000000001" customHeight="1" x14ac:dyDescent="0.25"/>
    <row r="539" spans="5:34" ht="20.100000000000001" customHeight="1" x14ac:dyDescent="0.25"/>
    <row r="540" spans="5:34" ht="20.100000000000001" customHeight="1" x14ac:dyDescent="0.25"/>
    <row r="541" spans="5:34" ht="20.100000000000001" customHeight="1" x14ac:dyDescent="0.25"/>
    <row r="542" spans="5:34" ht="20.100000000000001" customHeight="1" x14ac:dyDescent="0.25"/>
    <row r="543" spans="5:34" ht="20.100000000000001" customHeight="1" x14ac:dyDescent="0.25"/>
    <row r="544" spans="5:34" ht="20.100000000000001" customHeight="1" x14ac:dyDescent="0.25"/>
    <row r="545" ht="20.100000000000001" customHeight="1" x14ac:dyDescent="0.25"/>
    <row r="546" ht="20.100000000000001" customHeight="1" x14ac:dyDescent="0.25"/>
    <row r="547" ht="20.100000000000001" customHeight="1" x14ac:dyDescent="0.25"/>
    <row r="548" ht="20.100000000000001" customHeight="1" x14ac:dyDescent="0.25"/>
    <row r="549" ht="20.100000000000001" customHeight="1" x14ac:dyDescent="0.25"/>
    <row r="550" ht="20.100000000000001" customHeight="1" x14ac:dyDescent="0.25"/>
    <row r="551" ht="20.100000000000001" customHeight="1" x14ac:dyDescent="0.25"/>
    <row r="552" ht="20.100000000000001" customHeight="1" x14ac:dyDescent="0.25"/>
    <row r="553" ht="20.100000000000001" customHeight="1" x14ac:dyDescent="0.25"/>
    <row r="554" ht="20.100000000000001" customHeight="1" x14ac:dyDescent="0.25"/>
    <row r="555" ht="20.100000000000001" customHeight="1" x14ac:dyDescent="0.25"/>
    <row r="563" spans="5:34" ht="19.5" customHeight="1" x14ac:dyDescent="0.25"/>
    <row r="564" spans="5:34" ht="29.25" customHeight="1" x14ac:dyDescent="0.25"/>
    <row r="565" spans="5:34" ht="19.5" customHeight="1" x14ac:dyDescent="0.2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5:34" s="2" customFormat="1" x14ac:dyDescent="0.25">
      <c r="E566"/>
      <c r="F566"/>
      <c r="G566"/>
      <c r="H566"/>
      <c r="I566"/>
      <c r="J566"/>
      <c r="K566"/>
      <c r="L566"/>
      <c r="M566"/>
      <c r="N566"/>
      <c r="O566"/>
      <c r="P566"/>
      <c r="Q566"/>
      <c r="R566"/>
      <c r="S566"/>
      <c r="T566"/>
      <c r="U566"/>
      <c r="V566"/>
      <c r="W566"/>
      <c r="X566"/>
      <c r="Y566"/>
      <c r="Z566"/>
      <c r="AA566"/>
      <c r="AB566"/>
      <c r="AC566"/>
      <c r="AD566"/>
      <c r="AE566"/>
      <c r="AF566"/>
      <c r="AG566"/>
      <c r="AH566"/>
    </row>
    <row r="567" spans="5:34" ht="20.100000000000001" customHeight="1" x14ac:dyDescent="0.25"/>
    <row r="568" spans="5:34" ht="20.100000000000001" customHeight="1" x14ac:dyDescent="0.25"/>
    <row r="569" spans="5:34" ht="20.100000000000001" customHeight="1" x14ac:dyDescent="0.25"/>
    <row r="570" spans="5:34" ht="20.100000000000001" customHeight="1" x14ac:dyDescent="0.25"/>
    <row r="571" spans="5:34" ht="20.100000000000001" customHeight="1" x14ac:dyDescent="0.25"/>
    <row r="572" spans="5:34" ht="20.100000000000001" customHeight="1" x14ac:dyDescent="0.25"/>
    <row r="573" spans="5:34" ht="20.100000000000001" customHeight="1" x14ac:dyDescent="0.25"/>
    <row r="574" spans="5:34" ht="20.100000000000001" customHeight="1" x14ac:dyDescent="0.25"/>
    <row r="575" spans="5:34" ht="20.100000000000001" customHeight="1" x14ac:dyDescent="0.25"/>
    <row r="576" spans="5:34" ht="20.100000000000001" customHeight="1" x14ac:dyDescent="0.25"/>
    <row r="577" ht="20.100000000000001" customHeight="1" x14ac:dyDescent="0.25"/>
    <row r="578" ht="20.100000000000001" customHeight="1" x14ac:dyDescent="0.25"/>
    <row r="579" ht="20.100000000000001" customHeight="1" x14ac:dyDescent="0.25"/>
    <row r="580" ht="20.100000000000001" customHeight="1" x14ac:dyDescent="0.25"/>
    <row r="581" ht="20.100000000000001" customHeight="1" x14ac:dyDescent="0.25"/>
    <row r="582" ht="20.100000000000001" customHeight="1" x14ac:dyDescent="0.25"/>
    <row r="583" ht="20.100000000000001" customHeight="1" x14ac:dyDescent="0.25"/>
    <row r="584" ht="20.100000000000001" customHeight="1" x14ac:dyDescent="0.25"/>
    <row r="585" ht="20.100000000000001" customHeight="1" x14ac:dyDescent="0.25"/>
    <row r="586" ht="20.100000000000001" customHeight="1" x14ac:dyDescent="0.25"/>
    <row r="587" ht="20.100000000000001" customHeight="1" x14ac:dyDescent="0.25"/>
    <row r="588" ht="20.100000000000001" customHeight="1" x14ac:dyDescent="0.25"/>
    <row r="596" spans="5:34" ht="19.5" customHeight="1" x14ac:dyDescent="0.25"/>
    <row r="597" spans="5:34" ht="29.25" customHeight="1" x14ac:dyDescent="0.25"/>
    <row r="598" spans="5:34" ht="19.5" customHeight="1" x14ac:dyDescent="0.2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5:34" s="2" customFormat="1" x14ac:dyDescent="0.25">
      <c r="E599"/>
      <c r="F599"/>
      <c r="G599"/>
      <c r="H599"/>
      <c r="I599"/>
      <c r="J599"/>
      <c r="K599"/>
      <c r="L599"/>
      <c r="M599"/>
      <c r="N599"/>
      <c r="O599"/>
      <c r="P599"/>
      <c r="Q599"/>
      <c r="R599"/>
      <c r="S599"/>
      <c r="T599"/>
      <c r="U599"/>
      <c r="V599"/>
      <c r="W599"/>
      <c r="X599"/>
      <c r="Y599"/>
      <c r="Z599"/>
      <c r="AA599"/>
      <c r="AB599"/>
      <c r="AC599"/>
      <c r="AD599"/>
      <c r="AE599"/>
      <c r="AF599"/>
      <c r="AG599"/>
      <c r="AH599"/>
    </row>
    <row r="600" spans="5:34" ht="20.100000000000001" customHeight="1" x14ac:dyDescent="0.25"/>
    <row r="601" spans="5:34" ht="20.100000000000001" customHeight="1" x14ac:dyDescent="0.25"/>
    <row r="602" spans="5:34" ht="20.100000000000001" customHeight="1" x14ac:dyDescent="0.25"/>
    <row r="603" spans="5:34" ht="20.100000000000001" customHeight="1" x14ac:dyDescent="0.25"/>
    <row r="604" spans="5:34" ht="20.100000000000001" customHeight="1" x14ac:dyDescent="0.25"/>
    <row r="605" spans="5:34" ht="20.100000000000001" customHeight="1" x14ac:dyDescent="0.25"/>
    <row r="606" spans="5:34" ht="20.100000000000001" customHeight="1" x14ac:dyDescent="0.25"/>
    <row r="607" spans="5:34" ht="20.100000000000001" customHeight="1" x14ac:dyDescent="0.25"/>
    <row r="608" spans="5:34" ht="20.100000000000001" customHeight="1" x14ac:dyDescent="0.25"/>
    <row r="609" ht="20.100000000000001" customHeight="1" x14ac:dyDescent="0.25"/>
    <row r="610" ht="20.100000000000001" customHeight="1" x14ac:dyDescent="0.25"/>
    <row r="611" ht="20.100000000000001" customHeight="1" x14ac:dyDescent="0.25"/>
    <row r="612" ht="20.100000000000001" customHeight="1" x14ac:dyDescent="0.25"/>
    <row r="613" ht="20.100000000000001" customHeight="1" x14ac:dyDescent="0.25"/>
    <row r="614" ht="20.100000000000001" customHeight="1" x14ac:dyDescent="0.25"/>
    <row r="615" ht="20.100000000000001" customHeight="1" x14ac:dyDescent="0.25"/>
    <row r="616" ht="20.100000000000001" customHeight="1" x14ac:dyDescent="0.25"/>
    <row r="617" ht="20.100000000000001" customHeight="1" x14ac:dyDescent="0.25"/>
    <row r="618" ht="20.100000000000001" customHeight="1" x14ac:dyDescent="0.25"/>
    <row r="619" ht="20.100000000000001" customHeight="1" x14ac:dyDescent="0.25"/>
    <row r="620" ht="20.100000000000001" customHeight="1" x14ac:dyDescent="0.25"/>
    <row r="621" ht="20.100000000000001" customHeight="1" x14ac:dyDescent="0.25"/>
    <row r="629" spans="5:34" ht="19.5" customHeight="1" x14ac:dyDescent="0.25"/>
    <row r="630" spans="5:34" ht="29.25" customHeight="1" x14ac:dyDescent="0.25"/>
    <row r="631" spans="5:34" ht="19.5" customHeight="1" x14ac:dyDescent="0.2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5:34" s="2" customFormat="1" x14ac:dyDescent="0.25">
      <c r="E632"/>
      <c r="F632"/>
      <c r="G632"/>
      <c r="H632"/>
      <c r="I632"/>
      <c r="J632"/>
      <c r="K632"/>
      <c r="L632"/>
      <c r="M632"/>
      <c r="N632"/>
      <c r="O632"/>
      <c r="P632"/>
      <c r="Q632"/>
      <c r="R632"/>
      <c r="S632"/>
      <c r="T632"/>
      <c r="U632"/>
      <c r="V632"/>
      <c r="W632"/>
      <c r="X632"/>
      <c r="Y632"/>
      <c r="Z632"/>
      <c r="AA632"/>
      <c r="AB632"/>
      <c r="AC632"/>
      <c r="AD632"/>
      <c r="AE632"/>
      <c r="AF632"/>
      <c r="AG632"/>
      <c r="AH632"/>
    </row>
    <row r="633" spans="5:34" ht="20.100000000000001" customHeight="1" x14ac:dyDescent="0.25"/>
    <row r="634" spans="5:34" ht="20.100000000000001" customHeight="1" x14ac:dyDescent="0.25"/>
    <row r="635" spans="5:34" ht="20.100000000000001" customHeight="1" x14ac:dyDescent="0.25"/>
    <row r="636" spans="5:34" ht="20.100000000000001" customHeight="1" x14ac:dyDescent="0.25"/>
    <row r="637" spans="5:34" ht="20.100000000000001" customHeight="1" x14ac:dyDescent="0.25"/>
    <row r="638" spans="5:34" ht="20.100000000000001" customHeight="1" x14ac:dyDescent="0.25"/>
    <row r="639" spans="5:34" ht="20.100000000000001" customHeight="1" x14ac:dyDescent="0.25"/>
    <row r="640" spans="5:34" ht="20.100000000000001" customHeight="1" x14ac:dyDescent="0.25"/>
    <row r="641" ht="20.100000000000001" customHeight="1" x14ac:dyDescent="0.25"/>
    <row r="642" ht="20.100000000000001" customHeight="1" x14ac:dyDescent="0.25"/>
    <row r="643" ht="20.100000000000001" customHeight="1" x14ac:dyDescent="0.25"/>
    <row r="644" ht="20.100000000000001" customHeight="1" x14ac:dyDescent="0.25"/>
    <row r="645" ht="20.100000000000001" customHeight="1" x14ac:dyDescent="0.25"/>
    <row r="646" ht="20.100000000000001" customHeight="1" x14ac:dyDescent="0.25"/>
    <row r="647" ht="20.100000000000001" customHeight="1" x14ac:dyDescent="0.25"/>
    <row r="648" ht="20.100000000000001" customHeight="1" x14ac:dyDescent="0.25"/>
    <row r="649" ht="20.100000000000001" customHeight="1" x14ac:dyDescent="0.25"/>
    <row r="650" ht="20.100000000000001" customHeight="1" x14ac:dyDescent="0.25"/>
    <row r="651" ht="20.100000000000001" customHeight="1" x14ac:dyDescent="0.25"/>
    <row r="652" ht="20.100000000000001" customHeight="1" x14ac:dyDescent="0.25"/>
    <row r="653" ht="20.100000000000001" customHeight="1" x14ac:dyDescent="0.25"/>
    <row r="654" ht="20.100000000000001" customHeight="1" x14ac:dyDescent="0.25"/>
    <row r="662" spans="5:34" ht="19.5" customHeight="1" x14ac:dyDescent="0.25"/>
    <row r="663" spans="5:34" ht="29.25" customHeight="1" x14ac:dyDescent="0.25"/>
    <row r="664" spans="5:34" ht="19.5" customHeight="1" x14ac:dyDescent="0.2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5:34" s="2" customFormat="1" x14ac:dyDescent="0.25">
      <c r="E665"/>
      <c r="F665"/>
      <c r="G665"/>
      <c r="H665"/>
      <c r="I665"/>
      <c r="J665"/>
      <c r="K665"/>
      <c r="L665"/>
      <c r="M665"/>
      <c r="N665"/>
      <c r="O665"/>
      <c r="P665"/>
      <c r="Q665"/>
      <c r="R665"/>
      <c r="S665"/>
      <c r="T665"/>
      <c r="U665"/>
      <c r="V665"/>
      <c r="W665"/>
      <c r="X665"/>
      <c r="Y665"/>
      <c r="Z665"/>
      <c r="AA665"/>
      <c r="AB665"/>
      <c r="AC665"/>
      <c r="AD665"/>
      <c r="AE665"/>
      <c r="AF665"/>
      <c r="AG665"/>
      <c r="AH665"/>
    </row>
    <row r="666" spans="5:34" ht="20.100000000000001" customHeight="1" x14ac:dyDescent="0.25"/>
    <row r="667" spans="5:34" ht="20.100000000000001" customHeight="1" x14ac:dyDescent="0.25"/>
    <row r="668" spans="5:34" ht="20.100000000000001" customHeight="1" x14ac:dyDescent="0.25"/>
    <row r="669" spans="5:34" ht="20.100000000000001" customHeight="1" x14ac:dyDescent="0.25"/>
    <row r="670" spans="5:34" ht="20.100000000000001" customHeight="1" x14ac:dyDescent="0.25"/>
    <row r="671" spans="5:34" ht="20.100000000000001" customHeight="1" x14ac:dyDescent="0.25"/>
    <row r="672" spans="5:34" ht="20.100000000000001" customHeight="1" x14ac:dyDescent="0.25"/>
    <row r="673" ht="20.100000000000001" customHeight="1" x14ac:dyDescent="0.25"/>
    <row r="674" ht="20.100000000000001" customHeight="1" x14ac:dyDescent="0.25"/>
    <row r="675" ht="20.100000000000001" customHeight="1" x14ac:dyDescent="0.25"/>
    <row r="676" ht="20.100000000000001" customHeight="1" x14ac:dyDescent="0.25"/>
    <row r="677" ht="20.100000000000001" customHeight="1" x14ac:dyDescent="0.25"/>
    <row r="678" ht="20.100000000000001" customHeight="1" x14ac:dyDescent="0.25"/>
    <row r="679" ht="20.100000000000001" customHeight="1" x14ac:dyDescent="0.25"/>
    <row r="680" ht="20.100000000000001" customHeight="1" x14ac:dyDescent="0.25"/>
    <row r="681" ht="20.100000000000001" customHeight="1" x14ac:dyDescent="0.25"/>
    <row r="682" ht="20.100000000000001" customHeight="1" x14ac:dyDescent="0.25"/>
    <row r="683" ht="20.100000000000001" customHeight="1" x14ac:dyDescent="0.25"/>
    <row r="684" ht="20.100000000000001" customHeight="1" x14ac:dyDescent="0.25"/>
    <row r="685" ht="20.100000000000001" customHeight="1" x14ac:dyDescent="0.25"/>
    <row r="686" ht="20.100000000000001" customHeight="1" x14ac:dyDescent="0.25"/>
    <row r="687" ht="20.100000000000001" customHeight="1" x14ac:dyDescent="0.25"/>
    <row r="695" spans="5:34" ht="19.5" customHeight="1" x14ac:dyDescent="0.25"/>
    <row r="696" spans="5:34" ht="29.25" customHeight="1" x14ac:dyDescent="0.25"/>
    <row r="697" spans="5:34" ht="19.5" customHeight="1" x14ac:dyDescent="0.2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5:34" s="2" customFormat="1" x14ac:dyDescent="0.25">
      <c r="E698"/>
      <c r="F698"/>
      <c r="G698"/>
      <c r="H698"/>
      <c r="I698"/>
      <c r="J698"/>
      <c r="K698"/>
      <c r="L698"/>
      <c r="M698"/>
      <c r="N698"/>
      <c r="O698"/>
      <c r="P698"/>
      <c r="Q698"/>
      <c r="R698"/>
      <c r="S698"/>
      <c r="T698"/>
      <c r="U698"/>
      <c r="V698"/>
      <c r="W698"/>
      <c r="X698"/>
      <c r="Y698"/>
      <c r="Z698"/>
      <c r="AA698"/>
      <c r="AB698"/>
      <c r="AC698"/>
      <c r="AD698"/>
      <c r="AE698"/>
      <c r="AF698"/>
      <c r="AG698"/>
      <c r="AH698"/>
    </row>
    <row r="699" spans="5:34" ht="20.100000000000001" customHeight="1" x14ac:dyDescent="0.25"/>
    <row r="700" spans="5:34" ht="20.100000000000001" customHeight="1" x14ac:dyDescent="0.25"/>
    <row r="701" spans="5:34" ht="20.100000000000001" customHeight="1" x14ac:dyDescent="0.25"/>
    <row r="702" spans="5:34" ht="20.100000000000001" customHeight="1" x14ac:dyDescent="0.25"/>
    <row r="703" spans="5:34" ht="20.100000000000001" customHeight="1" x14ac:dyDescent="0.25"/>
    <row r="704" spans="5:34" ht="20.100000000000001" customHeight="1" x14ac:dyDescent="0.25"/>
    <row r="705" ht="20.100000000000001" customHeight="1" x14ac:dyDescent="0.25"/>
    <row r="706" ht="20.100000000000001" customHeight="1" x14ac:dyDescent="0.25"/>
    <row r="707" ht="20.100000000000001" customHeight="1" x14ac:dyDescent="0.25"/>
    <row r="708" ht="20.100000000000001" customHeight="1" x14ac:dyDescent="0.25"/>
    <row r="709" ht="20.100000000000001" customHeight="1" x14ac:dyDescent="0.25"/>
    <row r="710" ht="20.100000000000001" customHeight="1" x14ac:dyDescent="0.25"/>
    <row r="711" ht="20.100000000000001" customHeight="1" x14ac:dyDescent="0.25"/>
    <row r="712" ht="20.100000000000001" customHeight="1" x14ac:dyDescent="0.25"/>
    <row r="713" ht="20.100000000000001" customHeight="1" x14ac:dyDescent="0.25"/>
    <row r="714" ht="20.100000000000001" customHeight="1" x14ac:dyDescent="0.25"/>
    <row r="715" ht="20.100000000000001" customHeight="1" x14ac:dyDescent="0.25"/>
    <row r="716" ht="20.100000000000001" customHeight="1" x14ac:dyDescent="0.25"/>
    <row r="717" ht="20.100000000000001" customHeight="1" x14ac:dyDescent="0.25"/>
    <row r="718" ht="20.100000000000001" customHeight="1" x14ac:dyDescent="0.25"/>
    <row r="719" ht="20.100000000000001" customHeight="1" x14ac:dyDescent="0.25"/>
    <row r="720" ht="20.100000000000001" customHeight="1" x14ac:dyDescent="0.25"/>
    <row r="728" spans="5:34" ht="19.5" customHeight="1" x14ac:dyDescent="0.25"/>
    <row r="729" spans="5:34" ht="29.25" customHeight="1" x14ac:dyDescent="0.25"/>
    <row r="730" spans="5:34" ht="19.5" customHeight="1" x14ac:dyDescent="0.2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5:34" s="2" customFormat="1" x14ac:dyDescent="0.25">
      <c r="E731"/>
      <c r="F731"/>
      <c r="G731"/>
      <c r="H731"/>
      <c r="I731"/>
      <c r="J731"/>
      <c r="K731"/>
      <c r="L731"/>
      <c r="M731"/>
      <c r="N731"/>
      <c r="O731"/>
      <c r="P731"/>
      <c r="Q731"/>
      <c r="R731"/>
      <c r="S731"/>
      <c r="T731"/>
      <c r="U731"/>
      <c r="V731"/>
      <c r="W731"/>
      <c r="X731"/>
      <c r="Y731"/>
      <c r="Z731"/>
      <c r="AA731"/>
      <c r="AB731"/>
      <c r="AC731"/>
      <c r="AD731"/>
      <c r="AE731"/>
      <c r="AF731"/>
      <c r="AG731"/>
      <c r="AH731"/>
    </row>
    <row r="732" spans="5:34" ht="20.100000000000001" customHeight="1" x14ac:dyDescent="0.25"/>
    <row r="733" spans="5:34" ht="20.100000000000001" customHeight="1" x14ac:dyDescent="0.25"/>
    <row r="734" spans="5:34" ht="20.100000000000001" customHeight="1" x14ac:dyDescent="0.25"/>
    <row r="735" spans="5:34" ht="20.100000000000001" customHeight="1" x14ac:dyDescent="0.25"/>
    <row r="736" spans="5:34" ht="20.100000000000001" customHeight="1" x14ac:dyDescent="0.25"/>
    <row r="737" ht="20.100000000000001" customHeight="1" x14ac:dyDescent="0.25"/>
    <row r="738" ht="20.100000000000001" customHeight="1" x14ac:dyDescent="0.25"/>
    <row r="739" ht="20.100000000000001" customHeight="1" x14ac:dyDescent="0.25"/>
    <row r="740" ht="20.100000000000001" customHeight="1" x14ac:dyDescent="0.25"/>
    <row r="741" ht="20.100000000000001" customHeight="1" x14ac:dyDescent="0.25"/>
    <row r="742" ht="20.100000000000001" customHeight="1" x14ac:dyDescent="0.25"/>
    <row r="743" ht="20.100000000000001" customHeight="1" x14ac:dyDescent="0.25"/>
    <row r="744" ht="20.100000000000001" customHeight="1" x14ac:dyDescent="0.25"/>
    <row r="745" ht="20.100000000000001" customHeight="1" x14ac:dyDescent="0.25"/>
    <row r="746" ht="20.100000000000001" customHeight="1" x14ac:dyDescent="0.25"/>
    <row r="747" ht="20.100000000000001" customHeight="1" x14ac:dyDescent="0.25"/>
    <row r="748" ht="20.100000000000001" customHeight="1" x14ac:dyDescent="0.25"/>
    <row r="749" ht="20.100000000000001" customHeight="1" x14ac:dyDescent="0.25"/>
    <row r="750" ht="20.100000000000001" customHeight="1" x14ac:dyDescent="0.25"/>
    <row r="751" ht="20.100000000000001" customHeight="1" x14ac:dyDescent="0.25"/>
    <row r="752" ht="20.100000000000001" customHeight="1" x14ac:dyDescent="0.25"/>
    <row r="753" spans="5:34" ht="20.100000000000001" customHeight="1" x14ac:dyDescent="0.25"/>
    <row r="761" spans="5:34" ht="19.5" customHeight="1" x14ac:dyDescent="0.25"/>
    <row r="762" spans="5:34" ht="29.25" customHeight="1" x14ac:dyDescent="0.25"/>
    <row r="763" spans="5:34" ht="19.5" customHeight="1" x14ac:dyDescent="0.2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5:34" s="2" customFormat="1" x14ac:dyDescent="0.25">
      <c r="E764"/>
      <c r="F764"/>
      <c r="G764"/>
      <c r="H764"/>
      <c r="I764"/>
      <c r="J764"/>
      <c r="K764"/>
      <c r="L764"/>
      <c r="M764"/>
      <c r="N764"/>
      <c r="O764"/>
      <c r="P764"/>
      <c r="Q764"/>
      <c r="R764"/>
      <c r="S764"/>
      <c r="T764"/>
      <c r="U764"/>
      <c r="V764"/>
      <c r="W764"/>
      <c r="X764"/>
      <c r="Y764"/>
      <c r="Z764"/>
      <c r="AA764"/>
      <c r="AB764"/>
      <c r="AC764"/>
      <c r="AD764"/>
      <c r="AE764"/>
      <c r="AF764"/>
      <c r="AG764"/>
      <c r="AH764"/>
    </row>
    <row r="765" spans="5:34" ht="20.100000000000001" customHeight="1" x14ac:dyDescent="0.25"/>
    <row r="766" spans="5:34" ht="20.100000000000001" customHeight="1" x14ac:dyDescent="0.25"/>
    <row r="767" spans="5:34" ht="20.100000000000001" customHeight="1" x14ac:dyDescent="0.25"/>
    <row r="768" spans="5:34" ht="20.100000000000001" customHeight="1" x14ac:dyDescent="0.25"/>
    <row r="769" ht="20.100000000000001" customHeight="1" x14ac:dyDescent="0.25"/>
    <row r="770" ht="20.100000000000001" customHeight="1" x14ac:dyDescent="0.25"/>
    <row r="771" ht="20.100000000000001" customHeight="1" x14ac:dyDescent="0.25"/>
    <row r="772" ht="20.100000000000001" customHeight="1" x14ac:dyDescent="0.25"/>
    <row r="773" ht="20.100000000000001" customHeight="1" x14ac:dyDescent="0.25"/>
    <row r="774" ht="20.100000000000001" customHeight="1" x14ac:dyDescent="0.25"/>
    <row r="775" ht="20.100000000000001" customHeight="1" x14ac:dyDescent="0.25"/>
    <row r="776" ht="20.100000000000001" customHeight="1" x14ac:dyDescent="0.25"/>
    <row r="777" ht="20.100000000000001" customHeight="1" x14ac:dyDescent="0.25"/>
    <row r="778" ht="20.100000000000001" customHeight="1" x14ac:dyDescent="0.25"/>
    <row r="779" ht="20.100000000000001" customHeight="1" x14ac:dyDescent="0.25"/>
    <row r="780" ht="20.100000000000001" customHeight="1" x14ac:dyDescent="0.25"/>
    <row r="781" ht="20.100000000000001" customHeight="1" x14ac:dyDescent="0.25"/>
    <row r="782" ht="20.100000000000001" customHeight="1" x14ac:dyDescent="0.25"/>
    <row r="783" ht="20.100000000000001" customHeight="1" x14ac:dyDescent="0.25"/>
    <row r="784" ht="20.100000000000001" customHeight="1" x14ac:dyDescent="0.25"/>
    <row r="785" spans="5:34" ht="20.100000000000001" customHeight="1" x14ac:dyDescent="0.25"/>
    <row r="786" spans="5:34" ht="20.100000000000001" customHeight="1" x14ac:dyDescent="0.25"/>
    <row r="794" spans="5:34" ht="19.5" customHeight="1" x14ac:dyDescent="0.25"/>
    <row r="795" spans="5:34" ht="29.25" customHeight="1" x14ac:dyDescent="0.25"/>
    <row r="796" spans="5:34" ht="19.5" customHeight="1" x14ac:dyDescent="0.2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5:34" s="2" customFormat="1" x14ac:dyDescent="0.25">
      <c r="E797"/>
      <c r="F797"/>
      <c r="G797"/>
      <c r="H797"/>
      <c r="I797"/>
      <c r="J797"/>
      <c r="K797"/>
      <c r="L797"/>
      <c r="M797"/>
      <c r="N797"/>
      <c r="O797"/>
      <c r="P797"/>
      <c r="Q797"/>
      <c r="R797"/>
      <c r="S797"/>
      <c r="T797"/>
      <c r="U797"/>
      <c r="V797"/>
      <c r="W797"/>
      <c r="X797"/>
      <c r="Y797"/>
      <c r="Z797"/>
      <c r="AA797"/>
      <c r="AB797"/>
      <c r="AC797"/>
      <c r="AD797"/>
      <c r="AE797"/>
      <c r="AF797"/>
      <c r="AG797"/>
      <c r="AH797"/>
    </row>
    <row r="798" spans="5:34" ht="20.100000000000001" customHeight="1" x14ac:dyDescent="0.25"/>
    <row r="799" spans="5:34" ht="20.100000000000001" customHeight="1" x14ac:dyDescent="0.25"/>
    <row r="800" spans="5:34" ht="20.100000000000001" customHeight="1" x14ac:dyDescent="0.25"/>
    <row r="801" ht="20.100000000000001" customHeight="1" x14ac:dyDescent="0.25"/>
    <row r="802" ht="20.100000000000001" customHeight="1" x14ac:dyDescent="0.25"/>
    <row r="803" ht="20.100000000000001" customHeight="1" x14ac:dyDescent="0.25"/>
    <row r="804" ht="20.100000000000001" customHeight="1" x14ac:dyDescent="0.25"/>
    <row r="805" ht="20.100000000000001" customHeight="1" x14ac:dyDescent="0.25"/>
    <row r="806" ht="20.100000000000001" customHeight="1" x14ac:dyDescent="0.25"/>
    <row r="807" ht="20.100000000000001" customHeight="1" x14ac:dyDescent="0.25"/>
    <row r="808" ht="20.100000000000001" customHeight="1" x14ac:dyDescent="0.25"/>
    <row r="809" ht="20.100000000000001" customHeight="1" x14ac:dyDescent="0.25"/>
    <row r="810" ht="20.100000000000001" customHeight="1" x14ac:dyDescent="0.25"/>
    <row r="811" ht="20.100000000000001" customHeight="1" x14ac:dyDescent="0.25"/>
    <row r="812" ht="20.100000000000001" customHeight="1" x14ac:dyDescent="0.25"/>
    <row r="813" ht="20.100000000000001" customHeight="1" x14ac:dyDescent="0.25"/>
    <row r="814" ht="20.100000000000001" customHeight="1" x14ac:dyDescent="0.25"/>
    <row r="815" ht="20.100000000000001" customHeight="1" x14ac:dyDescent="0.25"/>
    <row r="816" ht="20.100000000000001" customHeight="1" x14ac:dyDescent="0.25"/>
    <row r="817" ht="20.100000000000001" customHeight="1" x14ac:dyDescent="0.25"/>
    <row r="818" ht="20.100000000000001" customHeight="1" x14ac:dyDescent="0.25"/>
    <row r="819" ht="20.100000000000001" customHeight="1" x14ac:dyDescent="0.25"/>
  </sheetData>
  <sheetProtection algorithmName="SHA-512" hashValue="he0Y+3xDrtJge8Vr/m4PFzL/S2Naq+W27Zpfjk47ZhPKzjBd0HjU3BP/Ou4lkJsgsh1Odhxa86+njg3JO30E7A==" saltValue="Ppc3x5RIu7DDMuYPDDKygQ==" spinCount="100000" sheet="1" objects="1" scenarios="1"/>
  <mergeCells count="66">
    <mergeCell ref="C6:C7"/>
    <mergeCell ref="A4:B4"/>
    <mergeCell ref="A5:B5"/>
    <mergeCell ref="A36:B36"/>
    <mergeCell ref="A37:B37"/>
    <mergeCell ref="C36:AM36"/>
    <mergeCell ref="C37:AM37"/>
    <mergeCell ref="A28:D28"/>
    <mergeCell ref="A35:AM35"/>
    <mergeCell ref="A6:A7"/>
    <mergeCell ref="B6:B7"/>
    <mergeCell ref="C4:AM4"/>
    <mergeCell ref="C5:AM5"/>
    <mergeCell ref="D6:D7"/>
    <mergeCell ref="AI6:AI7"/>
    <mergeCell ref="AJ6:AJ7"/>
    <mergeCell ref="A60:D60"/>
    <mergeCell ref="A38:A39"/>
    <mergeCell ref="B38:B39"/>
    <mergeCell ref="C38:C39"/>
    <mergeCell ref="D38:D39"/>
    <mergeCell ref="AK6:AK7"/>
    <mergeCell ref="AL6:AL7"/>
    <mergeCell ref="AM6:AM7"/>
    <mergeCell ref="W6:X6"/>
    <mergeCell ref="Y6:Z6"/>
    <mergeCell ref="AA6:AB6"/>
    <mergeCell ref="AC6:AD6"/>
    <mergeCell ref="AE6:AF6"/>
    <mergeCell ref="AG28:AH28"/>
    <mergeCell ref="A1:AM1"/>
    <mergeCell ref="A2:AM2"/>
    <mergeCell ref="A33:AM33"/>
    <mergeCell ref="A34:AM34"/>
    <mergeCell ref="A3:AM3"/>
    <mergeCell ref="AG6:AH6"/>
    <mergeCell ref="K6:L6"/>
    <mergeCell ref="M6:N6"/>
    <mergeCell ref="O6:P6"/>
    <mergeCell ref="Q6:R6"/>
    <mergeCell ref="S6:T6"/>
    <mergeCell ref="U6:V6"/>
    <mergeCell ref="E6:F6"/>
    <mergeCell ref="G6:H6"/>
    <mergeCell ref="I6:J6"/>
    <mergeCell ref="AA38:AB38"/>
    <mergeCell ref="E38:F38"/>
    <mergeCell ref="G38:H38"/>
    <mergeCell ref="I38:J38"/>
    <mergeCell ref="K38:L38"/>
    <mergeCell ref="M38:N38"/>
    <mergeCell ref="O38:P38"/>
    <mergeCell ref="Q38:R38"/>
    <mergeCell ref="S38:T38"/>
    <mergeCell ref="U38:V38"/>
    <mergeCell ref="W38:X38"/>
    <mergeCell ref="Y38:Z38"/>
    <mergeCell ref="AL38:AL39"/>
    <mergeCell ref="AM38:AM39"/>
    <mergeCell ref="AG60:AH60"/>
    <mergeCell ref="AC38:AD38"/>
    <mergeCell ref="AE38:AF38"/>
    <mergeCell ref="AG38:AH38"/>
    <mergeCell ref="AI38:AI39"/>
    <mergeCell ref="AJ38:AJ39"/>
    <mergeCell ref="AK38:AK39"/>
  </mergeCells>
  <dataValidations count="1">
    <dataValidation type="decimal" allowBlank="1" showInputMessage="1" showErrorMessage="1" error="Adam-Ay Değeri, Prim Gün Sayısı / 30 değerini geçemez._x000a_" prompt="Adam-Ay Değeri, Prim Gün Sayısı / 30 değerini geçemez." sqref="F8:F27 H8:H27 J8:J27 L8:L27 N8:N27 P8:P27 R8:R27 T8:T27 V8:V27 X8:X27 Z8:Z27 AB8:AB27 AD8:AD27 AF8:AF27 AH8:AH27 F40:F59 H40:H59 J40:J59 L40:L59 N40:N59 P40:P59 R40:R59 T40:T59 V40:V59 X40:X59 Z40:Z59 AB40:AB59 AD40:AD59 AF40:AF59 AH40:AH59">
      <formula1>0</formula1>
      <formula2>ROUNDUP(E8/30,2)</formula2>
    </dataValidation>
  </dataValidations>
  <pageMargins left="0.70866141732283472" right="0.70866141732283472" top="0.74803149606299213" bottom="0.74803149606299213" header="0.31496062992125984" footer="0.31496062992125984"/>
  <pageSetup paperSize="9" scale="43" fitToHeight="2" orientation="landscape" r:id="rId1"/>
  <rowBreaks count="1" manualBreakCount="1">
    <brk id="32" max="16383" man="1"/>
  </rowBreaks>
  <ignoredErrors>
    <ignoredError sqref="AL28 AL6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IFERROR(IF(N8="EVET",VLOOKUP(VLOOKUP(DönBasAy,YilDönemTablo,4,0),SGKTAVAN,2,0)*0.245,VLOOKUP(VLOOKUP(DönBasAy,YilDönemTablo,4,0),SGKTAVAN,2,0)*0.205),0)</f>
        <v>0</v>
      </c>
      <c r="P8" s="69">
        <f t="shared" ref="P8:P27" si="2">IFERROR(IF(N8="EVET",0,VLOOKUP(VLOOKUP(DönBasAy,YilDönemTablo,4,0),SGKTAVAN,2,0)*0.02),0)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ht="30" customHeight="1" x14ac:dyDescent="0.25">
      <c r="A29" s="235" t="s">
        <v>112</v>
      </c>
      <c r="B29" s="235"/>
      <c r="C29" s="235"/>
      <c r="D29" s="235"/>
      <c r="E29" s="235"/>
      <c r="F29" s="235"/>
      <c r="G29" s="235"/>
      <c r="H29" s="235"/>
      <c r="I29" s="235"/>
      <c r="J29" s="235"/>
      <c r="K29" s="235"/>
      <c r="L29" s="235"/>
      <c r="S29" s="36"/>
      <c r="T29" s="36"/>
    </row>
    <row r="30" spans="1:21" ht="33.7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IFERROR(IF(N40="EVET",VLOOKUP(VLOOKUP(DönBasAy,YilDönemTablo,4,0),SGKTAVAN,2,0)*0.245,VLOOKUP(VLOOKUP(DönBasAy,YilDönemTablo,4,0),SGKTAVAN,2,0)*0.205),0)</f>
        <v>0</v>
      </c>
      <c r="P40" s="69">
        <f t="shared" ref="P40:P59" si="10">IFERROR(IF(N40="EVET",0,VLOOKUP(VLOOKUP(DönBasAy,YilDönemTablo,4,0),SGKTAVAN,2,0)*0.02),0)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S59" si="14">IF(ISERROR(ROUNDUP(MIN(O41,Q41),0)),0,ROUNDUP(MIN(O41,Q41),0))</f>
        <v>0</v>
      </c>
      <c r="T41" s="69">
        <f t="shared" ref="T41:T59" si="15">IF(ISERROR(ROUNDUP(MIN(P41,R41),0)),0,ROUNDUP(MIN(P41,R41),0))</f>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5"/>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5"/>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5"/>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5"/>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5"/>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5"/>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5"/>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5"/>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5"/>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5"/>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5"/>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5"/>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5"/>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5"/>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5"/>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5"/>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5"/>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5"/>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6">IF($L$28&gt;0,SUM(H40:H59),"")</f>
        <v/>
      </c>
      <c r="I60" s="74" t="str">
        <f t="shared" si="16"/>
        <v/>
      </c>
      <c r="J60" s="74" t="str">
        <f t="shared" si="16"/>
        <v/>
      </c>
      <c r="K60" s="74" t="str">
        <f>IF($L$28&gt;0,SUM(K40:K59),"")</f>
        <v/>
      </c>
      <c r="L60" s="75">
        <f>SUM(L40:L59)</f>
        <v>0</v>
      </c>
      <c r="M60" s="5"/>
      <c r="N60" s="20"/>
      <c r="O60" s="21"/>
      <c r="P60" s="22"/>
      <c r="Q60" s="20"/>
      <c r="R60" s="20"/>
      <c r="S60" s="20"/>
      <c r="T60" s="20"/>
    </row>
    <row r="61" spans="1:21" ht="30" customHeight="1" x14ac:dyDescent="0.25">
      <c r="A61" s="235" t="s">
        <v>112</v>
      </c>
      <c r="B61" s="235"/>
      <c r="C61" s="235"/>
      <c r="D61" s="235"/>
      <c r="E61" s="235"/>
      <c r="F61" s="235"/>
      <c r="G61" s="235"/>
      <c r="H61" s="235"/>
      <c r="I61" s="235"/>
      <c r="J61" s="235"/>
      <c r="K61" s="235"/>
      <c r="L61" s="235"/>
      <c r="S61" s="36"/>
      <c r="T61" s="36"/>
    </row>
    <row r="62" spans="1:21" ht="30"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oCB5YqtbERoQaBjY4YyI1Q6n6JPj9dUH6p/jhfMCFHVPNuUsTV/CEya8412yC71JLprfvOaOjZIbzkMKQic2vw==" saltValue="jjZ8MAbhEC4aPNX7xs0GtQ==" spinCount="100000" sheet="1" objects="1" scenarios="1"/>
  <mergeCells count="46">
    <mergeCell ref="A61:L61"/>
    <mergeCell ref="A62:L62"/>
    <mergeCell ref="O6:P6"/>
    <mergeCell ref="Q6:R6"/>
    <mergeCell ref="S6:T6"/>
    <mergeCell ref="E32:G32"/>
    <mergeCell ref="C32:D32"/>
    <mergeCell ref="A28:B28"/>
    <mergeCell ref="C31:D31"/>
    <mergeCell ref="A30:L30"/>
    <mergeCell ref="A29:L29"/>
    <mergeCell ref="A33:L33"/>
    <mergeCell ref="A34:L34"/>
    <mergeCell ref="E35:H35"/>
    <mergeCell ref="B36:L36"/>
    <mergeCell ref="B37:L37"/>
    <mergeCell ref="A1:L1"/>
    <mergeCell ref="B4:L4"/>
    <mergeCell ref="B5:L5"/>
    <mergeCell ref="A2:L2"/>
    <mergeCell ref="L6:L7"/>
    <mergeCell ref="H6:K6"/>
    <mergeCell ref="A6:A7"/>
    <mergeCell ref="B6:B7"/>
    <mergeCell ref="C6:C7"/>
    <mergeCell ref="D6:D7"/>
    <mergeCell ref="E6:E7"/>
    <mergeCell ref="F6:F7"/>
    <mergeCell ref="G6:G7"/>
    <mergeCell ref="E3:H3"/>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whole" allowBlank="1" showErrorMessage="1" error="Prim Gün Sayısı en fazla 30 olabilir." prompt="_x000a_" sqref="C40:C59 C8:C27">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1" manualBreakCount="1">
    <brk id="32" max="11" man="1"/>
  </rowBreaks>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13"/>
  <sheetViews>
    <sheetView zoomScale="70" zoomScaleNormal="70" workbookViewId="0">
      <selection activeCell="B13" sqref="B13"/>
    </sheetView>
  </sheetViews>
  <sheetFormatPr defaultColWidth="8.85546875" defaultRowHeight="15" x14ac:dyDescent="0.25"/>
  <cols>
    <col min="1" max="1" width="5.5703125" customWidth="1"/>
    <col min="2" max="2" width="16.28515625" customWidth="1"/>
    <col min="3" max="3" width="9.7109375" customWidth="1"/>
    <col min="4" max="4" width="10.42578125" customWidth="1"/>
    <col min="5" max="5" width="27.28515625" customWidth="1"/>
    <col min="6" max="8" width="22.7109375" customWidth="1"/>
  </cols>
  <sheetData>
    <row r="1" spans="1:9" s="8" customFormat="1" ht="32.1" customHeight="1" x14ac:dyDescent="0.25">
      <c r="A1" s="285"/>
      <c r="B1" s="293" t="s">
        <v>111</v>
      </c>
      <c r="C1" s="293"/>
      <c r="D1" s="293"/>
      <c r="E1" s="293"/>
      <c r="F1" s="293"/>
      <c r="G1" s="293"/>
      <c r="H1" s="293"/>
    </row>
    <row r="2" spans="1:9" s="8" customFormat="1" ht="32.1" customHeight="1" x14ac:dyDescent="0.25">
      <c r="A2" s="285"/>
      <c r="B2" s="250" t="str">
        <f>IF(YilDonem&lt;&gt;"",CONCATENATE(YilDonem,". döneme aittir."),"")</f>
        <v/>
      </c>
      <c r="C2" s="250"/>
      <c r="D2" s="250"/>
      <c r="E2" s="250"/>
      <c r="F2" s="250"/>
      <c r="G2" s="250"/>
      <c r="H2" s="250"/>
    </row>
    <row r="3" spans="1:9" s="8" customFormat="1" ht="32.1" customHeight="1" thickBot="1" x14ac:dyDescent="0.3">
      <c r="A3" s="285"/>
      <c r="B3" s="292" t="s">
        <v>59</v>
      </c>
      <c r="C3" s="292"/>
      <c r="D3" s="292"/>
      <c r="E3" s="292"/>
      <c r="F3" s="292"/>
      <c r="G3" s="292"/>
      <c r="H3" s="292"/>
    </row>
    <row r="4" spans="1:9" s="19" customFormat="1" ht="32.1" customHeight="1" thickBot="1" x14ac:dyDescent="0.35">
      <c r="A4" s="285"/>
      <c r="B4" s="97" t="s">
        <v>1</v>
      </c>
      <c r="C4" s="286" t="str">
        <f>IF(ProjeNo&gt;0,ProjeNo,"")</f>
        <v/>
      </c>
      <c r="D4" s="287"/>
      <c r="E4" s="287"/>
      <c r="F4" s="287"/>
      <c r="G4" s="287"/>
      <c r="H4" s="288"/>
    </row>
    <row r="5" spans="1:9" s="19" customFormat="1" ht="70.5" customHeight="1" thickBot="1" x14ac:dyDescent="0.35">
      <c r="A5" s="285"/>
      <c r="B5" s="98" t="s">
        <v>9</v>
      </c>
      <c r="C5" s="289" t="str">
        <f>IF(ProjeAdi&gt;0,ProjeAdi,"")</f>
        <v/>
      </c>
      <c r="D5" s="290"/>
      <c r="E5" s="290"/>
      <c r="F5" s="290"/>
      <c r="G5" s="290"/>
      <c r="H5" s="291"/>
    </row>
    <row r="6" spans="1:9" ht="32.1" customHeight="1" thickBot="1" x14ac:dyDescent="0.35">
      <c r="A6" s="285"/>
      <c r="B6" s="294" t="s">
        <v>60</v>
      </c>
      <c r="C6" s="295"/>
      <c r="D6" s="295"/>
      <c r="E6" s="295"/>
      <c r="F6" s="295"/>
      <c r="G6" s="280" t="s">
        <v>61</v>
      </c>
      <c r="H6" s="281"/>
    </row>
    <row r="7" spans="1:9" ht="32.1" customHeight="1" thickBot="1" x14ac:dyDescent="0.35">
      <c r="A7" s="285"/>
      <c r="B7" s="296" t="s">
        <v>62</v>
      </c>
      <c r="C7" s="297"/>
      <c r="D7" s="297"/>
      <c r="E7" s="297"/>
      <c r="F7" s="298"/>
      <c r="G7" s="282">
        <f>PerOransalMaliyet</f>
        <v>0</v>
      </c>
      <c r="H7" s="283"/>
    </row>
    <row r="8" spans="1:9" ht="15" customHeight="1" x14ac:dyDescent="0.25">
      <c r="A8" s="285"/>
      <c r="B8" s="299"/>
      <c r="C8" s="299"/>
      <c r="D8" s="299"/>
      <c r="E8" s="299"/>
      <c r="F8" s="299"/>
      <c r="G8" s="299"/>
      <c r="H8" s="299"/>
    </row>
    <row r="9" spans="1:9" x14ac:dyDescent="0.25">
      <c r="A9" s="285"/>
      <c r="B9" s="300"/>
      <c r="C9" s="300"/>
      <c r="D9" s="300"/>
      <c r="E9" s="300"/>
      <c r="F9" s="300"/>
      <c r="G9" s="300"/>
      <c r="H9" s="300"/>
    </row>
    <row r="10" spans="1:9" x14ac:dyDescent="0.25">
      <c r="A10" s="285"/>
      <c r="H10" s="19"/>
    </row>
    <row r="11" spans="1:9" x14ac:dyDescent="0.25">
      <c r="H11" s="19"/>
    </row>
    <row r="12" spans="1:9" ht="21" x14ac:dyDescent="0.35">
      <c r="B12" s="110" t="s">
        <v>21</v>
      </c>
      <c r="C12" s="284" t="s">
        <v>22</v>
      </c>
      <c r="D12" s="284"/>
      <c r="E12" s="105" t="str">
        <f>IF(kurulusyetkilisi&gt;0,kurulusyetkilisi,"")</f>
        <v/>
      </c>
      <c r="F12" s="111"/>
      <c r="G12" s="112"/>
      <c r="H12" s="8"/>
      <c r="I12" s="8"/>
    </row>
    <row r="13" spans="1:9" ht="18.75" x14ac:dyDescent="0.3">
      <c r="B13" s="113">
        <f ca="1">IF(imzatarihi&gt;0,imzatarihi,"")</f>
        <v>45370</v>
      </c>
      <c r="C13" s="284" t="s">
        <v>23</v>
      </c>
      <c r="D13" s="284"/>
      <c r="E13" s="110"/>
      <c r="F13" s="111"/>
      <c r="G13" s="112"/>
      <c r="H13" s="8"/>
      <c r="I13" s="8"/>
    </row>
  </sheetData>
  <sheetProtection algorithmName="SHA-512" hashValue="0C4YxGbXFWz1tzGAkurKEpk/hdTVzHqQ1fO3N91dDFqNerSQAwhw+VASoU61VMWh4cMfZwANvWArKXmAXIqgmA==" saltValue="iBod18qw1AtHn7zmmbnCxQ==" spinCount="100000" sheet="1" objects="1" scenarios="1"/>
  <mergeCells count="13">
    <mergeCell ref="G6:H6"/>
    <mergeCell ref="G7:H7"/>
    <mergeCell ref="C13:D13"/>
    <mergeCell ref="C12:D12"/>
    <mergeCell ref="A1:A10"/>
    <mergeCell ref="C4:H4"/>
    <mergeCell ref="C5:H5"/>
    <mergeCell ref="B3:H3"/>
    <mergeCell ref="B1:H1"/>
    <mergeCell ref="B2:H2"/>
    <mergeCell ref="B6:F6"/>
    <mergeCell ref="B7:F7"/>
    <mergeCell ref="B8:H9"/>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1" width="9.140625" style="19" customWidth="1"/>
    <col min="22"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IF(YilDonem&lt;&gt;"",CONCATENATE(VLOOKUP(DönBasAy+1,AyTablo,2,0),"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IFERROR(IF(N8="EVET",VLOOKUP(VLOOKUP(DönBasAy+1,YilDönemTablo,4,0),SGKTAVAN,2,0)*0.245,VLOOKUP(VLOOKUP(DönBasAy+1,YilDönemTablo,4,0),SGKTAVAN,2,0)*0.205),0)</f>
        <v>0</v>
      </c>
      <c r="P8" s="69">
        <f t="shared" ref="P8:P27" si="2">IFERROR(IF(N8="EVET",0,VLOOKUP(VLOOKUP(DönBasAy+1,YilDönemTablo,4,0),SGKTAVAN,2,0)*0.02),0)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2.2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IF(YilDonem&lt;&gt;"",CONCATENATE(VLOOKUP(DönBasAy+1,AyTablo,2,0),"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IFERROR(IF(N40="EVET",VLOOKUP(VLOOKUP(DönBasAy+1,YilDönemTablo,4,0),SGKTAVAN,2,0)*0.245,VLOOKUP(VLOOKUP(DönBasAy+1,YilDönemTablo,4,0),SGKTAVAN,2,0)*0.205),0)</f>
        <v>0</v>
      </c>
      <c r="P40" s="69">
        <f t="shared" ref="P40:P59" si="10">IFERROR(IF(N40="EVET",0,VLOOKUP(VLOOKUP(DönBasAy+1,YilDönemTablo,4,0),SGKTAVAN,2,0)*0.02),0)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9.7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7lD4P1B1rxYE359teLdS7xS4YWwiU/18ZErelSdk6womqwTulmwwkcxkhv4s5Pmii8nOjkYnNkLYKJDsv8xfpQ==" saltValue="Bwo4k4pZBQSNr32yLaRC2A==" spinCount="100000" sheet="1" objects="1" scenarios="1"/>
  <mergeCells count="46">
    <mergeCell ref="A61:L61"/>
    <mergeCell ref="A62:L62"/>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29:L29"/>
    <mergeCell ref="A1:L1"/>
    <mergeCell ref="A2:L2"/>
    <mergeCell ref="B4:L4"/>
    <mergeCell ref="B5:L5"/>
    <mergeCell ref="H6:K6"/>
    <mergeCell ref="E3:H3"/>
    <mergeCell ref="A30:L30"/>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whole" allowBlank="1" showErrorMessage="1" error="Prim Gün Sayısı en fazla 30 olabilir." prompt="_x000a_" sqref="C8:C27 C40:C59">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1" manualBreakCount="1">
    <brk id="32" max="11"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IF(YilDonem&lt;&gt;"",CONCATENATE(VLOOKUP(DönBasAy+2,AyTablo,2,0),"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IFERROR(IF(N8="EVET",VLOOKUP(VLOOKUP(DönBasAy+2,YilDönemTablo,4,0),SGKTAVAN,2,0)*0.245,VLOOKUP(VLOOKUP(DönBasAy+2,YilDönemTablo,4,0),SGKTAVAN,2,0)*0.205),0)</f>
        <v>0</v>
      </c>
      <c r="P8" s="69">
        <f t="shared" ref="P8:P27" si="2">IFERROR(IF(N8="EVET",0,VLOOKUP(VLOOKUP(DönBasAy+2,YilDönemTablo,4,0),SGKTAVAN,2,0)*0.02),0)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28.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IF(YilDonem&lt;&gt;"",CONCATENATE(VLOOKUP(DönBasAy+2,AyTablo,2,0),"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IFERROR(IF(N40="EVET",VLOOKUP(VLOOKUP(DönBasAy+2,YilDönemTablo,4,0),SGKTAVAN,2,0)*0.245,VLOOKUP(VLOOKUP(DönBasAy+2,YilDönemTablo,4,0),SGKTAVAN,2,0)*0.205),0)</f>
        <v>0</v>
      </c>
      <c r="P40" s="69">
        <f t="shared" ref="P40:P59" si="10">IFERROR(IF(N40="EVET",0,VLOOKUP(VLOOKUP(DönBasAy+2,YilDönemTablo,4,0),SGKTAVAN,2,0)*0.02),0)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1.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GenFQniB2uR1rmDP+SfxFTN3IOdXXWPXakcv9Mcf9r9GkghlryzE/XLpoNAIrhPuacTGZuxR+R0C3V7LjhPhFA==" saltValue="7C4MoCF5MZdwdcw/i/P1LQ==" spinCount="100000" sheet="1" objects="1" scenarios="1"/>
  <mergeCells count="46">
    <mergeCell ref="A61:L61"/>
    <mergeCell ref="A62:L62"/>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29:L29"/>
    <mergeCell ref="A1:L1"/>
    <mergeCell ref="A2:L2"/>
    <mergeCell ref="B4:L4"/>
    <mergeCell ref="B5:L5"/>
    <mergeCell ref="H6:K6"/>
    <mergeCell ref="E3:H3"/>
    <mergeCell ref="A30:L30"/>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whole" allowBlank="1" showErrorMessage="1" error="Prim Gün Sayısı en fazla 30 olabilir." prompt="_x000a_" sqref="C8:C27 C40:C59">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IF(YilDonem&lt;&gt;"",CONCATENATE(VLOOKUP(DönBasAy+3,AyTablo,2,0),"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IFERROR(IF(N8="EVET",VLOOKUP(VLOOKUP(DönBasAy+3,YilDönemTablo,4,0),SGKTAVAN,2,0)*0.245,VLOOKUP(VLOOKUP(DönBasAy+3,YilDönemTablo,4,0),SGKTAVAN,2,0)*0.205),0)</f>
        <v>0</v>
      </c>
      <c r="P8" s="69">
        <f t="shared" ref="P8:P27" si="2">IFERROR(IF(N8="EVET",0,VLOOKUP(VLOOKUP(DönBasAy+3,YilDönemTablo,4,0),SGKTAVAN,2,0)*0.02),0)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2.2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IF(YilDonem&lt;&gt;"",CONCATENATE(VLOOKUP(DönBasAy+3,AyTablo,2,0),"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IFERROR(IF(N40="EVET",VLOOKUP(VLOOKUP(DönBasAy+3,YilDönemTablo,4,0),SGKTAVAN,2,0)*0.245,VLOOKUP(VLOOKUP(DönBasAy+3,YilDönemTablo,4,0),SGKTAVAN,2,0)*0.205),0)</f>
        <v>0</v>
      </c>
      <c r="P40" s="69">
        <f t="shared" ref="P40:P59" si="10">IFERROR(IF(N40="EVET",0,VLOOKUP(VLOOKUP(DönBasAy+3,YilDönemTablo,4,0),SGKTAVAN,2,0)*0.02),0)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6"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IsqcvoyTTf+aHBpwdbH3kqyAGuTTBKwGzOmcT6p8MYA0XrDcfyC08A7ifnxlohbbHzJNux+VPCk5st6sHle1rw==" saltValue="0tdjX1FecgWCiVw/DCLd5Q==" spinCount="100000" sheet="1" objects="1" scenarios="1"/>
  <mergeCells count="46">
    <mergeCell ref="A61:L61"/>
    <mergeCell ref="A62:L62"/>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29:L29"/>
    <mergeCell ref="A1:L1"/>
    <mergeCell ref="A2:L2"/>
    <mergeCell ref="B4:L4"/>
    <mergeCell ref="B5:L5"/>
    <mergeCell ref="H6:K6"/>
    <mergeCell ref="E3:H3"/>
    <mergeCell ref="A30:L30"/>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whole" allowBlank="1" showErrorMessage="1" error="Prim Gün Sayısı en fazla 30 olabilir." prompt="_x000a_" sqref="C8:C27 C40:C59">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IF(YilDonem&lt;&gt;"",CONCATENATE(VLOOKUP(DönBasAy+4,AyTablo,2,0),"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IFERROR(IF(N8="EVET",VLOOKUP(VLOOKUP(DönBasAy+4,YilDönemTablo,4,0),SGKTAVAN,2,0)*0.245,VLOOKUP(VLOOKUP(DönBasAy+4,YilDönemTablo,4,0),SGKTAVAN,2,0)*0.205),0)</f>
        <v>0</v>
      </c>
      <c r="P8" s="69">
        <f t="shared" ref="P8:P27" si="2">IFERROR(IF(N8="EVET",0,VLOOKUP(VLOOKUP(DönBasAy+4,YilDönemTablo,4,0),SGKTAVAN,2,0)*0.02),0)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3"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IF(YilDonem&lt;&gt;"",CONCATENATE(VLOOKUP(DönBasAy+4,AyTablo,2,0),"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IFERROR(IF(N40="EVET",VLOOKUP(VLOOKUP(DönBasAy+4,YilDönemTablo,4,0),SGKTAVAN,2,0)*0.245,VLOOKUP(VLOOKUP(DönBasAy+4,YilDönemTablo,4,0),SGKTAVAN,2,0)*0.205),0)</f>
        <v>0</v>
      </c>
      <c r="P40" s="69">
        <f t="shared" ref="P40:P59" si="10">IFERROR(IF(N40="EVET",0,VLOOKUP(VLOOKUP(DönBasAy+4,YilDönemTablo,4,0),SGKTAVAN,2,0)*0.02),0)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1.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7hKV+ZkOMreOs9uVX/yatX4+2Wsi3S3xUAi3h4qa3Fok58BzKuRQm/uFm1nLwLHoiLzjH/3C5h4gbRlngq9HOA==" saltValue="dWRi482QBpHnAm/mu+ARIw==" spinCount="100000" sheet="1" objects="1" scenarios="1"/>
  <mergeCells count="46">
    <mergeCell ref="A61:L61"/>
    <mergeCell ref="A62:L62"/>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29:L29"/>
    <mergeCell ref="A1:L1"/>
    <mergeCell ref="A2:L2"/>
    <mergeCell ref="B4:L4"/>
    <mergeCell ref="B5:L5"/>
    <mergeCell ref="H6:K6"/>
    <mergeCell ref="E3:H3"/>
    <mergeCell ref="A30:L30"/>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whole" allowBlank="1" showErrorMessage="1" error="Prim Gün Sayısı en fazla 30 olabilir." prompt="_x000a_" sqref="C8:C27 C40:C59">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IF(YilDonem&lt;&gt;"",CONCATENATE(VLOOKUP(DönBasAy+5,AyTablo,2,0),"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IFERROR(IF(N8="EVET",VLOOKUP(VLOOKUP(DönBasAy+5,YilDönemTablo,4,0),SGKTAVAN,2,0)*0.245,VLOOKUP(VLOOKUP(DönBasAy+5,YilDönemTablo,4,0),SGKTAVAN,2,0)*0.205),0)</f>
        <v>0</v>
      </c>
      <c r="P8" s="69">
        <f t="shared" ref="P8:P27" si="2">IFERROR(IF(N8="EVET",0,VLOOKUP(VLOOKUP(DönBasAy+5,YilDönemTablo,4,0),SGKTAVAN,2,0)*0.02),0)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1.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IF(YilDonem&lt;&gt;"",CONCATENATE(VLOOKUP(DönBasAy+5,AyTablo,2,0),"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IFERROR(IF(N40="EVET",VLOOKUP(VLOOKUP(DönBasAy+5,YilDönemTablo,4,0),SGKTAVAN,2,0)*0.245,VLOOKUP(VLOOKUP(DönBasAy+5,YilDönemTablo,4,0),SGKTAVAN,2,0)*0.205),0)</f>
        <v>0</v>
      </c>
      <c r="P40" s="69">
        <f t="shared" ref="P40:P59" si="10">IFERROR(IF(N40="EVET",0,VLOOKUP(VLOOKUP(DönBasAy+5,YilDönemTablo,4,0),SGKTAVAN,2,0)*0.02),0)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6"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EI7TXq4RI/+DleIhhIy+YGob/uTyLur+4cvums2xC6x6pyTEtNVc4isaybxdS7PmXSJW6jfCAIvxnZX5zcFIIw==" saltValue="SmcI/aPb5uei+rGNOalr8A==" spinCount="100000" sheet="1" objects="1" scenarios="1"/>
  <mergeCells count="46">
    <mergeCell ref="A61:L61"/>
    <mergeCell ref="A62:L62"/>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29:L29"/>
    <mergeCell ref="A1:L1"/>
    <mergeCell ref="A2:L2"/>
    <mergeCell ref="B4:L4"/>
    <mergeCell ref="B5:L5"/>
    <mergeCell ref="H6:K6"/>
    <mergeCell ref="E3:H3"/>
    <mergeCell ref="A30:L30"/>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whole" allowBlank="1" showErrorMessage="1" error="Prim Gün Sayısı en fazla 30 olabilir." prompt="_x000a_" sqref="C8:C27 C40:C59">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IF(YilDonem&lt;&gt;"",CONCATENATE(VLOOKUP(DönBasAy+6,AyTablo,2,0),"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IFERROR(IF(N8="EVET",VLOOKUP(VLOOKUP(DönBasAy+6,YilDönemTablo,4,0),SGKTAVAN,2,0)*0.245,VLOOKUP(VLOOKUP(DönBasAy+6,YilDönemTablo,4,0),SGKTAVAN,2,0)*0.205),0)</f>
        <v>0</v>
      </c>
      <c r="P8" s="69">
        <f t="shared" ref="P8:P27" si="2">IFERROR(IF(N8="EVET",0,VLOOKUP(VLOOKUP(DönBasAy+6,YilDönemTablo,4,0),SGKTAVAN,2,0)*0.02),0)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26.25"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IF(YilDonem&lt;&gt;"",CONCATENATE(VLOOKUP(DönBasAy+6,AyTablo,2,0),"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IFERROR(IF(N40="EVET",VLOOKUP(VLOOKUP(DönBasAy+6,YilDönemTablo,4,0),SGKTAVAN,2,0)*0.245,VLOOKUP(VLOOKUP(DönBasAy+6,YilDönemTablo,4,0),SGKTAVAN,2,0)*0.205),0)</f>
        <v>0</v>
      </c>
      <c r="P40" s="69">
        <f t="shared" ref="P40:P59" si="10">IFERROR(IF(N40="EVET",0,VLOOKUP(VLOOKUP(DönBasAy+6,YilDönemTablo,4,0),SGKTAVAN,2,0)*0.02),0)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27.7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kLr05ek642WC/aPOEXxHOhKxnnXoeai48mhhv4lVeppOtlfsXahR/Y+J6/pWM37VZo3s0nt74O3GtQmNym/i8A==" saltValue="aV7V4xn8fhsoI1Pa+fl45w==" spinCount="100000" sheet="1" objects="1" scenarios="1"/>
  <mergeCells count="46">
    <mergeCell ref="A29:L29"/>
    <mergeCell ref="A30:L30"/>
    <mergeCell ref="A61:L61"/>
    <mergeCell ref="A62:L62"/>
    <mergeCell ref="S6:T6"/>
    <mergeCell ref="A28:B28"/>
    <mergeCell ref="C31:D31"/>
    <mergeCell ref="C32:D32"/>
    <mergeCell ref="E32:G32"/>
    <mergeCell ref="F6:F7"/>
    <mergeCell ref="G6:G7"/>
    <mergeCell ref="H6:K6"/>
    <mergeCell ref="L6:L7"/>
    <mergeCell ref="O6:P6"/>
    <mergeCell ref="Q6:R6"/>
    <mergeCell ref="A6:A7"/>
    <mergeCell ref="B6:B7"/>
    <mergeCell ref="C6:C7"/>
    <mergeCell ref="D6:D7"/>
    <mergeCell ref="E6:E7"/>
    <mergeCell ref="A1:L1"/>
    <mergeCell ref="A2:L2"/>
    <mergeCell ref="E3:H3"/>
    <mergeCell ref="B4:L4"/>
    <mergeCell ref="B5:L5"/>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AA64"/>
  <sheetViews>
    <sheetView zoomScale="80" zoomScaleNormal="80" workbookViewId="0">
      <selection activeCell="C8" sqref="C8"/>
    </sheetView>
  </sheetViews>
  <sheetFormatPr defaultColWidth="9.140625" defaultRowHeight="15" x14ac:dyDescent="0.25"/>
  <cols>
    <col min="1" max="1" width="11.7109375" style="9" customWidth="1"/>
    <col min="2" max="2" width="34.7109375" style="9" customWidth="1"/>
    <col min="3" max="3" width="9.7109375" style="18" customWidth="1"/>
    <col min="4" max="11" width="16.7109375" style="9" customWidth="1"/>
    <col min="12" max="12" width="20.7109375" style="9" customWidth="1"/>
    <col min="13" max="13" width="120.7109375" style="3" customWidth="1"/>
    <col min="14" max="14" width="12.7109375" style="19" hidden="1" customWidth="1"/>
    <col min="15" max="18" width="12.7109375" style="36" hidden="1" customWidth="1"/>
    <col min="19" max="20" width="12.7109375" style="19" hidden="1" customWidth="1"/>
    <col min="21" max="22" width="9.140625" style="19" customWidth="1"/>
    <col min="23" max="16384" width="9.140625" style="19"/>
  </cols>
  <sheetData>
    <row r="1" spans="1:27" ht="15.75" x14ac:dyDescent="0.25">
      <c r="A1" s="226" t="s">
        <v>11</v>
      </c>
      <c r="B1" s="226"/>
      <c r="C1" s="226"/>
      <c r="D1" s="226"/>
      <c r="E1" s="226"/>
      <c r="F1" s="226"/>
      <c r="G1" s="226"/>
      <c r="H1" s="226"/>
      <c r="I1" s="226"/>
      <c r="J1" s="226"/>
      <c r="K1" s="226"/>
      <c r="L1" s="226"/>
      <c r="M1" s="35"/>
      <c r="N1" s="76"/>
      <c r="O1" s="77"/>
      <c r="V1" s="39"/>
    </row>
    <row r="2" spans="1:27" x14ac:dyDescent="0.25">
      <c r="A2" s="233" t="str">
        <f>IF(YilDonem&lt;&gt;"",YilDonem,"")</f>
        <v/>
      </c>
      <c r="B2" s="233"/>
      <c r="C2" s="233"/>
      <c r="D2" s="233"/>
      <c r="E2" s="233"/>
      <c r="F2" s="233"/>
      <c r="G2" s="233"/>
      <c r="H2" s="233"/>
      <c r="I2" s="233"/>
      <c r="J2" s="233"/>
      <c r="K2" s="233"/>
      <c r="L2" s="233"/>
    </row>
    <row r="3" spans="1:27" ht="15.75" thickBot="1" x14ac:dyDescent="0.3">
      <c r="B3" s="10"/>
      <c r="C3" s="10"/>
      <c r="D3" s="10"/>
      <c r="E3" s="234" t="str">
        <f>IF(YilDonem&lt;&gt;"",CONCATENATE(VLOOKUP(DönBasAy+7,AyTablo,2,0)," ayına aittir."),"")</f>
        <v/>
      </c>
      <c r="F3" s="234"/>
      <c r="G3" s="234"/>
      <c r="H3" s="234"/>
      <c r="I3" s="10"/>
      <c r="J3" s="10"/>
      <c r="K3" s="10"/>
      <c r="L3" s="82" t="s">
        <v>19</v>
      </c>
    </row>
    <row r="4" spans="1:27" ht="31.5" customHeight="1" thickBot="1" x14ac:dyDescent="0.3">
      <c r="A4" s="86" t="s">
        <v>1</v>
      </c>
      <c r="B4" s="227" t="str">
        <f>IF(ProjeNo&gt;0,ProjeNo,"")</f>
        <v/>
      </c>
      <c r="C4" s="228"/>
      <c r="D4" s="228"/>
      <c r="E4" s="228"/>
      <c r="F4" s="228"/>
      <c r="G4" s="228"/>
      <c r="H4" s="228"/>
      <c r="I4" s="228"/>
      <c r="J4" s="228"/>
      <c r="K4" s="228"/>
      <c r="L4" s="229"/>
    </row>
    <row r="5" spans="1:27" ht="31.5" customHeight="1" thickBot="1" x14ac:dyDescent="0.3">
      <c r="A5" s="87" t="s">
        <v>9</v>
      </c>
      <c r="B5" s="230" t="str">
        <f>IF(ProjeAdi&gt;0,ProjeAdi,"")</f>
        <v/>
      </c>
      <c r="C5" s="231"/>
      <c r="D5" s="231"/>
      <c r="E5" s="231"/>
      <c r="F5" s="231"/>
      <c r="G5" s="231"/>
      <c r="H5" s="231"/>
      <c r="I5" s="231"/>
      <c r="J5" s="231"/>
      <c r="K5" s="231"/>
      <c r="L5" s="232"/>
    </row>
    <row r="6" spans="1:27" ht="31.5" customHeight="1" thickBot="1" x14ac:dyDescent="0.3">
      <c r="A6" s="219" t="s">
        <v>5</v>
      </c>
      <c r="B6" s="219" t="s">
        <v>6</v>
      </c>
      <c r="C6" s="219" t="s">
        <v>12</v>
      </c>
      <c r="D6" s="219" t="s">
        <v>64</v>
      </c>
      <c r="E6" s="219" t="s">
        <v>13</v>
      </c>
      <c r="F6" s="219" t="s">
        <v>16</v>
      </c>
      <c r="G6" s="221" t="s">
        <v>14</v>
      </c>
      <c r="H6" s="223" t="s">
        <v>88</v>
      </c>
      <c r="I6" s="221"/>
      <c r="J6" s="221"/>
      <c r="K6" s="224"/>
      <c r="L6" s="219" t="s">
        <v>15</v>
      </c>
      <c r="O6" s="214" t="s">
        <v>20</v>
      </c>
      <c r="P6" s="214"/>
      <c r="Q6" s="214" t="s">
        <v>26</v>
      </c>
      <c r="R6" s="214"/>
      <c r="S6" s="214" t="s">
        <v>27</v>
      </c>
      <c r="T6" s="214"/>
    </row>
    <row r="7" spans="1:27" s="37" customFormat="1" ht="90.75" thickBot="1" x14ac:dyDescent="0.3">
      <c r="A7" s="220"/>
      <c r="B7" s="220"/>
      <c r="C7" s="220"/>
      <c r="D7" s="220"/>
      <c r="E7" s="220"/>
      <c r="F7" s="220"/>
      <c r="G7" s="222"/>
      <c r="H7" s="83" t="s">
        <v>63</v>
      </c>
      <c r="I7" s="83" t="s">
        <v>89</v>
      </c>
      <c r="J7" s="83" t="s">
        <v>92</v>
      </c>
      <c r="K7" s="83" t="s">
        <v>93</v>
      </c>
      <c r="L7" s="225"/>
      <c r="M7" s="4"/>
      <c r="N7" s="84" t="s">
        <v>8</v>
      </c>
      <c r="O7" s="85" t="s">
        <v>17</v>
      </c>
      <c r="P7" s="85" t="s">
        <v>18</v>
      </c>
      <c r="Q7" s="85" t="s">
        <v>25</v>
      </c>
      <c r="R7" s="85" t="s">
        <v>14</v>
      </c>
      <c r="S7" s="85" t="s">
        <v>25</v>
      </c>
      <c r="T7" s="85" t="s">
        <v>18</v>
      </c>
      <c r="V7" s="19"/>
      <c r="AA7" s="19"/>
    </row>
    <row r="8" spans="1:27" ht="22.5" customHeight="1" x14ac:dyDescent="0.25">
      <c r="A8" s="88">
        <v>1</v>
      </c>
      <c r="B8" s="71" t="str">
        <f>IF('Proje ve Personel Bilgileri'!C19&gt;0,'Proje ve Personel Bilgileri'!C19,"")</f>
        <v/>
      </c>
      <c r="C8" s="11"/>
      <c r="D8" s="12"/>
      <c r="E8" s="12"/>
      <c r="F8" s="12"/>
      <c r="G8" s="12"/>
      <c r="H8" s="13"/>
      <c r="I8" s="13"/>
      <c r="J8" s="13"/>
      <c r="K8" s="13"/>
      <c r="L8" s="67" t="str">
        <f>IF(B8&lt;&gt;"",IF(OR(F8&gt;S8,G8&gt;T8),0,D8+E8+F8+G8-H8-I8-J8-K8),"")</f>
        <v/>
      </c>
      <c r="M8" s="68" t="str">
        <f t="shared" ref="M8:M27" si="0">IF(OR(F8&gt;S8,G8&gt;T8),"Toplam maliyetin hesaplanabilmesi için SGK işveren payı ve işsizlik sigortası işveren payının tavan değerleri aşmaması gerekmektedir.","")</f>
        <v/>
      </c>
      <c r="N8" s="92">
        <f>'Proje ve Personel Bilgileri'!F19</f>
        <v>0</v>
      </c>
      <c r="O8" s="69">
        <f t="shared" ref="O8:O27" si="1">IFERROR(IF(N8="EVET",VLOOKUP(VLOOKUP(DönBasAy+7,YilDönemTablo,4,0),SGKTAVAN,2,0)*0.245,VLOOKUP(VLOOKUP(DönBasAy+7,YilDönemTablo,4,0),SGKTAVAN,2,0)*0.205),0)</f>
        <v>0</v>
      </c>
      <c r="P8" s="69">
        <f t="shared" ref="P8:P27" si="2">IFERROR(IF(N8="EVET",0,VLOOKUP(VLOOKUP(DönBasAy+7,YilDönemTablo,4,0),SGKTAVAN,2,0)*0.02),0)</f>
        <v>0</v>
      </c>
      <c r="Q8" s="69">
        <f t="shared" ref="Q8:Q27" si="3">IF(N8="EVET",(D8+E8)*0.245,(D8+E8)*0.205)</f>
        <v>0</v>
      </c>
      <c r="R8" s="69">
        <f t="shared" ref="R8:R27" si="4">IF(N8="EVET",0,(D8+E8)*0.02)</f>
        <v>0</v>
      </c>
      <c r="S8" s="69">
        <f>IF(ISERROR(ROUNDUP(MIN(O8,Q8),0)),0,ROUNDUP(MIN(O8,Q8),0))</f>
        <v>0</v>
      </c>
      <c r="T8" s="69">
        <f>IF(ISERROR(ROUNDUP(MIN(P8,R8),0)),0,ROUNDUP(MIN(P8,R8),0))</f>
        <v>0</v>
      </c>
    </row>
    <row r="9" spans="1:27" ht="22.5" customHeight="1" x14ac:dyDescent="0.25">
      <c r="A9" s="89">
        <v>2</v>
      </c>
      <c r="B9" s="71" t="str">
        <f>IF('Proje ve Personel Bilgileri'!C20&gt;0,'Proje ve Personel Bilgileri'!C20,"")</f>
        <v/>
      </c>
      <c r="C9" s="14"/>
      <c r="D9" s="15"/>
      <c r="E9" s="15"/>
      <c r="F9" s="15"/>
      <c r="G9" s="15"/>
      <c r="H9" s="15"/>
      <c r="I9" s="15"/>
      <c r="J9" s="15"/>
      <c r="K9" s="15"/>
      <c r="L9" s="70" t="str">
        <f t="shared" ref="L9:L27" si="5">IF(B9&lt;&gt;"",IF(OR(F9&gt;S9,G9&gt;T9),0,D9+E9+F9+G9-H9-I9-J9-K9),"")</f>
        <v/>
      </c>
      <c r="M9" s="68" t="str">
        <f t="shared" si="0"/>
        <v/>
      </c>
      <c r="N9" s="92">
        <f>'Proje ve Personel Bilgileri'!F20</f>
        <v>0</v>
      </c>
      <c r="O9" s="69">
        <f t="shared" si="1"/>
        <v>0</v>
      </c>
      <c r="P9" s="69">
        <f t="shared" si="2"/>
        <v>0</v>
      </c>
      <c r="Q9" s="69">
        <f t="shared" si="3"/>
        <v>0</v>
      </c>
      <c r="R9" s="69">
        <f t="shared" si="4"/>
        <v>0</v>
      </c>
      <c r="S9" s="69">
        <f t="shared" ref="S9:T27" si="6">IF(ISERROR(ROUNDUP(MIN(O9,Q9),0)),0,ROUNDUP(MIN(O9,Q9),0))</f>
        <v>0</v>
      </c>
      <c r="T9" s="69">
        <f t="shared" si="6"/>
        <v>0</v>
      </c>
    </row>
    <row r="10" spans="1:27" ht="22.5" customHeight="1" x14ac:dyDescent="0.25">
      <c r="A10" s="89">
        <v>3</v>
      </c>
      <c r="B10" s="71" t="str">
        <f>IF('Proje ve Personel Bilgileri'!C21&gt;0,'Proje ve Personel Bilgileri'!C21,"")</f>
        <v/>
      </c>
      <c r="C10" s="14"/>
      <c r="D10" s="15"/>
      <c r="E10" s="15"/>
      <c r="F10" s="15"/>
      <c r="G10" s="15"/>
      <c r="H10" s="15"/>
      <c r="I10" s="15"/>
      <c r="J10" s="15"/>
      <c r="K10" s="15"/>
      <c r="L10" s="70" t="str">
        <f t="shared" si="5"/>
        <v/>
      </c>
      <c r="M10" s="68" t="str">
        <f t="shared" si="0"/>
        <v/>
      </c>
      <c r="N10" s="92">
        <f>'Proje ve Personel Bilgileri'!F21</f>
        <v>0</v>
      </c>
      <c r="O10" s="69">
        <f t="shared" si="1"/>
        <v>0</v>
      </c>
      <c r="P10" s="69">
        <f t="shared" si="2"/>
        <v>0</v>
      </c>
      <c r="Q10" s="69">
        <f t="shared" si="3"/>
        <v>0</v>
      </c>
      <c r="R10" s="69">
        <f t="shared" si="4"/>
        <v>0</v>
      </c>
      <c r="S10" s="69">
        <f t="shared" si="6"/>
        <v>0</v>
      </c>
      <c r="T10" s="69">
        <f t="shared" si="6"/>
        <v>0</v>
      </c>
    </row>
    <row r="11" spans="1:27" ht="22.5" customHeight="1" x14ac:dyDescent="0.25">
      <c r="A11" s="89">
        <v>4</v>
      </c>
      <c r="B11" s="71" t="str">
        <f>IF('Proje ve Personel Bilgileri'!C22&gt;0,'Proje ve Personel Bilgileri'!C22,"")</f>
        <v/>
      </c>
      <c r="C11" s="14"/>
      <c r="D11" s="15"/>
      <c r="E11" s="15"/>
      <c r="F11" s="15"/>
      <c r="G11" s="15"/>
      <c r="H11" s="15"/>
      <c r="I11" s="15"/>
      <c r="J11" s="15"/>
      <c r="K11" s="15"/>
      <c r="L11" s="70" t="str">
        <f t="shared" si="5"/>
        <v/>
      </c>
      <c r="M11" s="68" t="str">
        <f t="shared" si="0"/>
        <v/>
      </c>
      <c r="N11" s="92">
        <f>'Proje ve Personel Bilgileri'!F22</f>
        <v>0</v>
      </c>
      <c r="O11" s="69">
        <f t="shared" si="1"/>
        <v>0</v>
      </c>
      <c r="P11" s="69">
        <f t="shared" si="2"/>
        <v>0</v>
      </c>
      <c r="Q11" s="69">
        <f t="shared" si="3"/>
        <v>0</v>
      </c>
      <c r="R11" s="69">
        <f t="shared" si="4"/>
        <v>0</v>
      </c>
      <c r="S11" s="69">
        <f t="shared" si="6"/>
        <v>0</v>
      </c>
      <c r="T11" s="69">
        <f t="shared" si="6"/>
        <v>0</v>
      </c>
    </row>
    <row r="12" spans="1:27" ht="22.5" customHeight="1" x14ac:dyDescent="0.25">
      <c r="A12" s="89">
        <v>5</v>
      </c>
      <c r="B12" s="71" t="str">
        <f>IF('Proje ve Personel Bilgileri'!C23&gt;0,'Proje ve Personel Bilgileri'!C23,"")</f>
        <v/>
      </c>
      <c r="C12" s="14"/>
      <c r="D12" s="15"/>
      <c r="E12" s="15"/>
      <c r="F12" s="15"/>
      <c r="G12" s="15"/>
      <c r="H12" s="15"/>
      <c r="I12" s="15"/>
      <c r="J12" s="15"/>
      <c r="K12" s="15"/>
      <c r="L12" s="70" t="str">
        <f t="shared" si="5"/>
        <v/>
      </c>
      <c r="M12" s="68" t="str">
        <f t="shared" si="0"/>
        <v/>
      </c>
      <c r="N12" s="92">
        <f>'Proje ve Personel Bilgileri'!F23</f>
        <v>0</v>
      </c>
      <c r="O12" s="69">
        <f t="shared" si="1"/>
        <v>0</v>
      </c>
      <c r="P12" s="69">
        <f t="shared" si="2"/>
        <v>0</v>
      </c>
      <c r="Q12" s="69">
        <f t="shared" si="3"/>
        <v>0</v>
      </c>
      <c r="R12" s="69">
        <f t="shared" si="4"/>
        <v>0</v>
      </c>
      <c r="S12" s="69">
        <f t="shared" si="6"/>
        <v>0</v>
      </c>
      <c r="T12" s="69">
        <f t="shared" si="6"/>
        <v>0</v>
      </c>
    </row>
    <row r="13" spans="1:27" ht="22.5" customHeight="1" x14ac:dyDescent="0.25">
      <c r="A13" s="89">
        <v>6</v>
      </c>
      <c r="B13" s="71" t="str">
        <f>IF('Proje ve Personel Bilgileri'!C24&gt;0,'Proje ve Personel Bilgileri'!C24,"")</f>
        <v/>
      </c>
      <c r="C13" s="14"/>
      <c r="D13" s="15"/>
      <c r="E13" s="15"/>
      <c r="F13" s="15"/>
      <c r="G13" s="15"/>
      <c r="H13" s="15"/>
      <c r="I13" s="15"/>
      <c r="J13" s="15"/>
      <c r="K13" s="15"/>
      <c r="L13" s="70" t="str">
        <f t="shared" si="5"/>
        <v/>
      </c>
      <c r="M13" s="68" t="str">
        <f t="shared" si="0"/>
        <v/>
      </c>
      <c r="N13" s="92">
        <f>'Proje ve Personel Bilgileri'!F24</f>
        <v>0</v>
      </c>
      <c r="O13" s="69">
        <f t="shared" si="1"/>
        <v>0</v>
      </c>
      <c r="P13" s="69">
        <f t="shared" si="2"/>
        <v>0</v>
      </c>
      <c r="Q13" s="69">
        <f t="shared" si="3"/>
        <v>0</v>
      </c>
      <c r="R13" s="69">
        <f t="shared" si="4"/>
        <v>0</v>
      </c>
      <c r="S13" s="69">
        <f t="shared" si="6"/>
        <v>0</v>
      </c>
      <c r="T13" s="69">
        <f t="shared" si="6"/>
        <v>0</v>
      </c>
    </row>
    <row r="14" spans="1:27" ht="22.5" customHeight="1" x14ac:dyDescent="0.25">
      <c r="A14" s="89">
        <v>7</v>
      </c>
      <c r="B14" s="71" t="str">
        <f>IF('Proje ve Personel Bilgileri'!C25&gt;0,'Proje ve Personel Bilgileri'!C25,"")</f>
        <v/>
      </c>
      <c r="C14" s="14"/>
      <c r="D14" s="15"/>
      <c r="E14" s="15"/>
      <c r="F14" s="15"/>
      <c r="G14" s="15"/>
      <c r="H14" s="15"/>
      <c r="I14" s="15"/>
      <c r="J14" s="15"/>
      <c r="K14" s="15"/>
      <c r="L14" s="70" t="str">
        <f t="shared" si="5"/>
        <v/>
      </c>
      <c r="M14" s="68" t="str">
        <f t="shared" si="0"/>
        <v/>
      </c>
      <c r="N14" s="92">
        <f>'Proje ve Personel Bilgileri'!F25</f>
        <v>0</v>
      </c>
      <c r="O14" s="69">
        <f t="shared" si="1"/>
        <v>0</v>
      </c>
      <c r="P14" s="69">
        <f t="shared" si="2"/>
        <v>0</v>
      </c>
      <c r="Q14" s="69">
        <f t="shared" si="3"/>
        <v>0</v>
      </c>
      <c r="R14" s="69">
        <f t="shared" si="4"/>
        <v>0</v>
      </c>
      <c r="S14" s="69">
        <f t="shared" si="6"/>
        <v>0</v>
      </c>
      <c r="T14" s="69">
        <f t="shared" si="6"/>
        <v>0</v>
      </c>
    </row>
    <row r="15" spans="1:27" ht="22.5" customHeight="1" x14ac:dyDescent="0.25">
      <c r="A15" s="89">
        <v>8</v>
      </c>
      <c r="B15" s="71" t="str">
        <f>IF('Proje ve Personel Bilgileri'!C26&gt;0,'Proje ve Personel Bilgileri'!C26,"")</f>
        <v/>
      </c>
      <c r="C15" s="14"/>
      <c r="D15" s="15"/>
      <c r="E15" s="15"/>
      <c r="F15" s="15"/>
      <c r="G15" s="15"/>
      <c r="H15" s="15"/>
      <c r="I15" s="15"/>
      <c r="J15" s="15"/>
      <c r="K15" s="15"/>
      <c r="L15" s="70" t="str">
        <f t="shared" si="5"/>
        <v/>
      </c>
      <c r="M15" s="68" t="str">
        <f t="shared" si="0"/>
        <v/>
      </c>
      <c r="N15" s="92">
        <f>'Proje ve Personel Bilgileri'!F26</f>
        <v>0</v>
      </c>
      <c r="O15" s="69">
        <f t="shared" si="1"/>
        <v>0</v>
      </c>
      <c r="P15" s="69">
        <f t="shared" si="2"/>
        <v>0</v>
      </c>
      <c r="Q15" s="69">
        <f t="shared" si="3"/>
        <v>0</v>
      </c>
      <c r="R15" s="69">
        <f t="shared" si="4"/>
        <v>0</v>
      </c>
      <c r="S15" s="69">
        <f t="shared" si="6"/>
        <v>0</v>
      </c>
      <c r="T15" s="69">
        <f t="shared" si="6"/>
        <v>0</v>
      </c>
    </row>
    <row r="16" spans="1:27" ht="22.5" customHeight="1" x14ac:dyDescent="0.25">
      <c r="A16" s="89">
        <v>9</v>
      </c>
      <c r="B16" s="71" t="str">
        <f>IF('Proje ve Personel Bilgileri'!C27&gt;0,'Proje ve Personel Bilgileri'!C27,"")</f>
        <v/>
      </c>
      <c r="C16" s="14"/>
      <c r="D16" s="15"/>
      <c r="E16" s="15"/>
      <c r="F16" s="15"/>
      <c r="G16" s="15"/>
      <c r="H16" s="15"/>
      <c r="I16" s="15"/>
      <c r="J16" s="15"/>
      <c r="K16" s="15"/>
      <c r="L16" s="70" t="str">
        <f t="shared" si="5"/>
        <v/>
      </c>
      <c r="M16" s="68" t="str">
        <f t="shared" si="0"/>
        <v/>
      </c>
      <c r="N16" s="92">
        <f>'Proje ve Personel Bilgileri'!F27</f>
        <v>0</v>
      </c>
      <c r="O16" s="69">
        <f t="shared" si="1"/>
        <v>0</v>
      </c>
      <c r="P16" s="69">
        <f t="shared" si="2"/>
        <v>0</v>
      </c>
      <c r="Q16" s="69">
        <f t="shared" si="3"/>
        <v>0</v>
      </c>
      <c r="R16" s="69">
        <f t="shared" si="4"/>
        <v>0</v>
      </c>
      <c r="S16" s="69">
        <f t="shared" si="6"/>
        <v>0</v>
      </c>
      <c r="T16" s="69">
        <f t="shared" si="6"/>
        <v>0</v>
      </c>
    </row>
    <row r="17" spans="1:21" ht="22.5" customHeight="1" x14ac:dyDescent="0.25">
      <c r="A17" s="89">
        <v>10</v>
      </c>
      <c r="B17" s="71" t="str">
        <f>IF('Proje ve Personel Bilgileri'!C28&gt;0,'Proje ve Personel Bilgileri'!C28,"")</f>
        <v/>
      </c>
      <c r="C17" s="14"/>
      <c r="D17" s="15"/>
      <c r="E17" s="15"/>
      <c r="F17" s="15"/>
      <c r="G17" s="15"/>
      <c r="H17" s="15"/>
      <c r="I17" s="15"/>
      <c r="J17" s="15"/>
      <c r="K17" s="15"/>
      <c r="L17" s="70" t="str">
        <f t="shared" si="5"/>
        <v/>
      </c>
      <c r="M17" s="68" t="str">
        <f t="shared" si="0"/>
        <v/>
      </c>
      <c r="N17" s="92">
        <f>'Proje ve Personel Bilgileri'!F28</f>
        <v>0</v>
      </c>
      <c r="O17" s="69">
        <f t="shared" si="1"/>
        <v>0</v>
      </c>
      <c r="P17" s="69">
        <f t="shared" si="2"/>
        <v>0</v>
      </c>
      <c r="Q17" s="69">
        <f t="shared" si="3"/>
        <v>0</v>
      </c>
      <c r="R17" s="69">
        <f t="shared" si="4"/>
        <v>0</v>
      </c>
      <c r="S17" s="69">
        <f t="shared" si="6"/>
        <v>0</v>
      </c>
      <c r="T17" s="69">
        <f t="shared" si="6"/>
        <v>0</v>
      </c>
    </row>
    <row r="18" spans="1:21" ht="22.5" customHeight="1" x14ac:dyDescent="0.25">
      <c r="A18" s="89">
        <v>11</v>
      </c>
      <c r="B18" s="71" t="str">
        <f>IF('Proje ve Personel Bilgileri'!C29&gt;0,'Proje ve Personel Bilgileri'!C29,"")</f>
        <v/>
      </c>
      <c r="C18" s="14"/>
      <c r="D18" s="15"/>
      <c r="E18" s="15"/>
      <c r="F18" s="15"/>
      <c r="G18" s="15"/>
      <c r="H18" s="15"/>
      <c r="I18" s="15"/>
      <c r="J18" s="15"/>
      <c r="K18" s="15"/>
      <c r="L18" s="70" t="str">
        <f t="shared" si="5"/>
        <v/>
      </c>
      <c r="M18" s="68" t="str">
        <f t="shared" si="0"/>
        <v/>
      </c>
      <c r="N18" s="92">
        <f>'Proje ve Personel Bilgileri'!F29</f>
        <v>0</v>
      </c>
      <c r="O18" s="69">
        <f t="shared" si="1"/>
        <v>0</v>
      </c>
      <c r="P18" s="69">
        <f t="shared" si="2"/>
        <v>0</v>
      </c>
      <c r="Q18" s="69">
        <f t="shared" si="3"/>
        <v>0</v>
      </c>
      <c r="R18" s="69">
        <f t="shared" si="4"/>
        <v>0</v>
      </c>
      <c r="S18" s="69">
        <f t="shared" si="6"/>
        <v>0</v>
      </c>
      <c r="T18" s="69">
        <f t="shared" si="6"/>
        <v>0</v>
      </c>
    </row>
    <row r="19" spans="1:21" ht="22.5" customHeight="1" x14ac:dyDescent="0.25">
      <c r="A19" s="89">
        <v>12</v>
      </c>
      <c r="B19" s="71" t="str">
        <f>IF('Proje ve Personel Bilgileri'!C30&gt;0,'Proje ve Personel Bilgileri'!C30,"")</f>
        <v/>
      </c>
      <c r="C19" s="14"/>
      <c r="D19" s="15"/>
      <c r="E19" s="15"/>
      <c r="F19" s="15"/>
      <c r="G19" s="15"/>
      <c r="H19" s="15"/>
      <c r="I19" s="15"/>
      <c r="J19" s="15"/>
      <c r="K19" s="15"/>
      <c r="L19" s="70" t="str">
        <f t="shared" si="5"/>
        <v/>
      </c>
      <c r="M19" s="68" t="str">
        <f t="shared" si="0"/>
        <v/>
      </c>
      <c r="N19" s="92">
        <f>'Proje ve Personel Bilgileri'!F30</f>
        <v>0</v>
      </c>
      <c r="O19" s="69">
        <f t="shared" si="1"/>
        <v>0</v>
      </c>
      <c r="P19" s="69">
        <f t="shared" si="2"/>
        <v>0</v>
      </c>
      <c r="Q19" s="69">
        <f t="shared" si="3"/>
        <v>0</v>
      </c>
      <c r="R19" s="69">
        <f t="shared" si="4"/>
        <v>0</v>
      </c>
      <c r="S19" s="69">
        <f t="shared" si="6"/>
        <v>0</v>
      </c>
      <c r="T19" s="69">
        <f t="shared" si="6"/>
        <v>0</v>
      </c>
    </row>
    <row r="20" spans="1:21" ht="22.5" customHeight="1" x14ac:dyDescent="0.25">
      <c r="A20" s="89">
        <v>13</v>
      </c>
      <c r="B20" s="71" t="str">
        <f>IF('Proje ve Personel Bilgileri'!C31&gt;0,'Proje ve Personel Bilgileri'!C31,"")</f>
        <v/>
      </c>
      <c r="C20" s="14"/>
      <c r="D20" s="15"/>
      <c r="E20" s="15"/>
      <c r="F20" s="15"/>
      <c r="G20" s="15"/>
      <c r="H20" s="15"/>
      <c r="I20" s="15"/>
      <c r="J20" s="15"/>
      <c r="K20" s="15"/>
      <c r="L20" s="70" t="str">
        <f t="shared" si="5"/>
        <v/>
      </c>
      <c r="M20" s="68" t="str">
        <f t="shared" si="0"/>
        <v/>
      </c>
      <c r="N20" s="92">
        <f>'Proje ve Personel Bilgileri'!F31</f>
        <v>0</v>
      </c>
      <c r="O20" s="69">
        <f t="shared" si="1"/>
        <v>0</v>
      </c>
      <c r="P20" s="69">
        <f t="shared" si="2"/>
        <v>0</v>
      </c>
      <c r="Q20" s="69">
        <f t="shared" si="3"/>
        <v>0</v>
      </c>
      <c r="R20" s="69">
        <f t="shared" si="4"/>
        <v>0</v>
      </c>
      <c r="S20" s="69">
        <f t="shared" si="6"/>
        <v>0</v>
      </c>
      <c r="T20" s="69">
        <f t="shared" si="6"/>
        <v>0</v>
      </c>
    </row>
    <row r="21" spans="1:21" ht="22.5" customHeight="1" x14ac:dyDescent="0.25">
      <c r="A21" s="89">
        <v>14</v>
      </c>
      <c r="B21" s="71" t="str">
        <f>IF('Proje ve Personel Bilgileri'!C32&gt;0,'Proje ve Personel Bilgileri'!C32,"")</f>
        <v/>
      </c>
      <c r="C21" s="14"/>
      <c r="D21" s="15"/>
      <c r="E21" s="15"/>
      <c r="F21" s="15"/>
      <c r="G21" s="15"/>
      <c r="H21" s="15"/>
      <c r="I21" s="15"/>
      <c r="J21" s="15"/>
      <c r="K21" s="15"/>
      <c r="L21" s="70" t="str">
        <f t="shared" si="5"/>
        <v/>
      </c>
      <c r="M21" s="68" t="str">
        <f t="shared" si="0"/>
        <v/>
      </c>
      <c r="N21" s="92">
        <f>'Proje ve Personel Bilgileri'!F32</f>
        <v>0</v>
      </c>
      <c r="O21" s="69">
        <f t="shared" si="1"/>
        <v>0</v>
      </c>
      <c r="P21" s="69">
        <f t="shared" si="2"/>
        <v>0</v>
      </c>
      <c r="Q21" s="69">
        <f t="shared" si="3"/>
        <v>0</v>
      </c>
      <c r="R21" s="69">
        <f t="shared" si="4"/>
        <v>0</v>
      </c>
      <c r="S21" s="69">
        <f t="shared" si="6"/>
        <v>0</v>
      </c>
      <c r="T21" s="69">
        <f t="shared" si="6"/>
        <v>0</v>
      </c>
    </row>
    <row r="22" spans="1:21" ht="22.5" customHeight="1" x14ac:dyDescent="0.25">
      <c r="A22" s="89">
        <v>15</v>
      </c>
      <c r="B22" s="71" t="str">
        <f>IF('Proje ve Personel Bilgileri'!C33&gt;0,'Proje ve Personel Bilgileri'!C33,"")</f>
        <v/>
      </c>
      <c r="C22" s="14"/>
      <c r="D22" s="15"/>
      <c r="E22" s="15"/>
      <c r="F22" s="15"/>
      <c r="G22" s="15"/>
      <c r="H22" s="15"/>
      <c r="I22" s="15"/>
      <c r="J22" s="15"/>
      <c r="K22" s="15"/>
      <c r="L22" s="70" t="str">
        <f t="shared" si="5"/>
        <v/>
      </c>
      <c r="M22" s="68" t="str">
        <f t="shared" si="0"/>
        <v/>
      </c>
      <c r="N22" s="92">
        <f>'Proje ve Personel Bilgileri'!F33</f>
        <v>0</v>
      </c>
      <c r="O22" s="69">
        <f t="shared" si="1"/>
        <v>0</v>
      </c>
      <c r="P22" s="69">
        <f t="shared" si="2"/>
        <v>0</v>
      </c>
      <c r="Q22" s="69">
        <f t="shared" si="3"/>
        <v>0</v>
      </c>
      <c r="R22" s="69">
        <f t="shared" si="4"/>
        <v>0</v>
      </c>
      <c r="S22" s="69">
        <f t="shared" si="6"/>
        <v>0</v>
      </c>
      <c r="T22" s="69">
        <f t="shared" si="6"/>
        <v>0</v>
      </c>
    </row>
    <row r="23" spans="1:21" ht="22.5" customHeight="1" x14ac:dyDescent="0.25">
      <c r="A23" s="89">
        <v>16</v>
      </c>
      <c r="B23" s="71" t="str">
        <f>IF('Proje ve Personel Bilgileri'!C34&gt;0,'Proje ve Personel Bilgileri'!C34,"")</f>
        <v/>
      </c>
      <c r="C23" s="14"/>
      <c r="D23" s="15"/>
      <c r="E23" s="15"/>
      <c r="F23" s="15"/>
      <c r="G23" s="15"/>
      <c r="H23" s="15"/>
      <c r="I23" s="15"/>
      <c r="J23" s="15"/>
      <c r="K23" s="15"/>
      <c r="L23" s="70" t="str">
        <f t="shared" si="5"/>
        <v/>
      </c>
      <c r="M23" s="68" t="str">
        <f t="shared" si="0"/>
        <v/>
      </c>
      <c r="N23" s="92">
        <f>'Proje ve Personel Bilgileri'!F34</f>
        <v>0</v>
      </c>
      <c r="O23" s="69">
        <f t="shared" si="1"/>
        <v>0</v>
      </c>
      <c r="P23" s="69">
        <f t="shared" si="2"/>
        <v>0</v>
      </c>
      <c r="Q23" s="69">
        <f t="shared" si="3"/>
        <v>0</v>
      </c>
      <c r="R23" s="69">
        <f t="shared" si="4"/>
        <v>0</v>
      </c>
      <c r="S23" s="69">
        <f t="shared" si="6"/>
        <v>0</v>
      </c>
      <c r="T23" s="69">
        <f t="shared" si="6"/>
        <v>0</v>
      </c>
    </row>
    <row r="24" spans="1:21" ht="22.5" customHeight="1" x14ac:dyDescent="0.25">
      <c r="A24" s="89">
        <v>17</v>
      </c>
      <c r="B24" s="71" t="str">
        <f>IF('Proje ve Personel Bilgileri'!C35&gt;0,'Proje ve Personel Bilgileri'!C35,"")</f>
        <v/>
      </c>
      <c r="C24" s="14"/>
      <c r="D24" s="15"/>
      <c r="E24" s="15"/>
      <c r="F24" s="15"/>
      <c r="G24" s="15"/>
      <c r="H24" s="15"/>
      <c r="I24" s="15"/>
      <c r="J24" s="15"/>
      <c r="K24" s="15"/>
      <c r="L24" s="70" t="str">
        <f t="shared" si="5"/>
        <v/>
      </c>
      <c r="M24" s="68" t="str">
        <f t="shared" si="0"/>
        <v/>
      </c>
      <c r="N24" s="92">
        <f>'Proje ve Personel Bilgileri'!F35</f>
        <v>0</v>
      </c>
      <c r="O24" s="69">
        <f t="shared" si="1"/>
        <v>0</v>
      </c>
      <c r="P24" s="69">
        <f t="shared" si="2"/>
        <v>0</v>
      </c>
      <c r="Q24" s="69">
        <f t="shared" si="3"/>
        <v>0</v>
      </c>
      <c r="R24" s="69">
        <f t="shared" si="4"/>
        <v>0</v>
      </c>
      <c r="S24" s="69">
        <f t="shared" si="6"/>
        <v>0</v>
      </c>
      <c r="T24" s="69">
        <f t="shared" si="6"/>
        <v>0</v>
      </c>
    </row>
    <row r="25" spans="1:21" ht="22.5" customHeight="1" x14ac:dyDescent="0.25">
      <c r="A25" s="89">
        <v>18</v>
      </c>
      <c r="B25" s="71" t="str">
        <f>IF('Proje ve Personel Bilgileri'!C36&gt;0,'Proje ve Personel Bilgileri'!C36,"")</f>
        <v/>
      </c>
      <c r="C25" s="14"/>
      <c r="D25" s="15"/>
      <c r="E25" s="15"/>
      <c r="F25" s="15"/>
      <c r="G25" s="15"/>
      <c r="H25" s="15"/>
      <c r="I25" s="15"/>
      <c r="J25" s="15"/>
      <c r="K25" s="15"/>
      <c r="L25" s="70" t="str">
        <f t="shared" si="5"/>
        <v/>
      </c>
      <c r="M25" s="68" t="str">
        <f t="shared" si="0"/>
        <v/>
      </c>
      <c r="N25" s="92">
        <f>'Proje ve Personel Bilgileri'!F36</f>
        <v>0</v>
      </c>
      <c r="O25" s="69">
        <f t="shared" si="1"/>
        <v>0</v>
      </c>
      <c r="P25" s="69">
        <f t="shared" si="2"/>
        <v>0</v>
      </c>
      <c r="Q25" s="69">
        <f t="shared" si="3"/>
        <v>0</v>
      </c>
      <c r="R25" s="69">
        <f t="shared" si="4"/>
        <v>0</v>
      </c>
      <c r="S25" s="69">
        <f t="shared" si="6"/>
        <v>0</v>
      </c>
      <c r="T25" s="69">
        <f t="shared" si="6"/>
        <v>0</v>
      </c>
    </row>
    <row r="26" spans="1:21" ht="22.5" customHeight="1" x14ac:dyDescent="0.25">
      <c r="A26" s="89">
        <v>19</v>
      </c>
      <c r="B26" s="71" t="str">
        <f>IF('Proje ve Personel Bilgileri'!C37&gt;0,'Proje ve Personel Bilgileri'!C37,"")</f>
        <v/>
      </c>
      <c r="C26" s="14"/>
      <c r="D26" s="15"/>
      <c r="E26" s="15"/>
      <c r="F26" s="15"/>
      <c r="G26" s="15"/>
      <c r="H26" s="15"/>
      <c r="I26" s="15"/>
      <c r="J26" s="15"/>
      <c r="K26" s="15"/>
      <c r="L26" s="70" t="str">
        <f t="shared" si="5"/>
        <v/>
      </c>
      <c r="M26" s="68" t="str">
        <f t="shared" si="0"/>
        <v/>
      </c>
      <c r="N26" s="92">
        <f>'Proje ve Personel Bilgileri'!F37</f>
        <v>0</v>
      </c>
      <c r="O26" s="69">
        <f t="shared" si="1"/>
        <v>0</v>
      </c>
      <c r="P26" s="69">
        <f t="shared" si="2"/>
        <v>0</v>
      </c>
      <c r="Q26" s="69">
        <f t="shared" si="3"/>
        <v>0</v>
      </c>
      <c r="R26" s="69">
        <f t="shared" si="4"/>
        <v>0</v>
      </c>
      <c r="S26" s="69">
        <f t="shared" si="6"/>
        <v>0</v>
      </c>
      <c r="T26" s="69">
        <f t="shared" si="6"/>
        <v>0</v>
      </c>
    </row>
    <row r="27" spans="1:21" ht="22.5" customHeight="1" thickBot="1" x14ac:dyDescent="0.3">
      <c r="A27" s="90">
        <v>20</v>
      </c>
      <c r="B27" s="72" t="str">
        <f>IF('Proje ve Personel Bilgileri'!C38&gt;0,'Proje ve Personel Bilgileri'!C38,"")</f>
        <v/>
      </c>
      <c r="C27" s="16"/>
      <c r="D27" s="17"/>
      <c r="E27" s="17"/>
      <c r="F27" s="17"/>
      <c r="G27" s="17"/>
      <c r="H27" s="17"/>
      <c r="I27" s="17"/>
      <c r="J27" s="17"/>
      <c r="K27" s="17"/>
      <c r="L27" s="73" t="str">
        <f t="shared" si="5"/>
        <v/>
      </c>
      <c r="M27" s="68" t="str">
        <f t="shared" si="0"/>
        <v/>
      </c>
      <c r="N27" s="92">
        <f>'Proje ve Personel Bilgileri'!F38</f>
        <v>0</v>
      </c>
      <c r="O27" s="69">
        <f t="shared" si="1"/>
        <v>0</v>
      </c>
      <c r="P27" s="69">
        <f t="shared" si="2"/>
        <v>0</v>
      </c>
      <c r="Q27" s="69">
        <f t="shared" si="3"/>
        <v>0</v>
      </c>
      <c r="R27" s="69">
        <f t="shared" si="4"/>
        <v>0</v>
      </c>
      <c r="S27" s="69">
        <f t="shared" si="6"/>
        <v>0</v>
      </c>
      <c r="T27" s="69">
        <f t="shared" si="6"/>
        <v>0</v>
      </c>
      <c r="U27" s="43"/>
    </row>
    <row r="28" spans="1:21" s="23" customFormat="1" ht="29.25" customHeight="1" thickBot="1" x14ac:dyDescent="0.3">
      <c r="A28" s="215" t="s">
        <v>24</v>
      </c>
      <c r="B28" s="216"/>
      <c r="C28" s="114" t="str">
        <f>IF($L$28&gt;0,SUM(C8:C27),"")</f>
        <v/>
      </c>
      <c r="D28" s="74" t="str">
        <f>IF($L$28&gt;0,SUM(D8:D27),"")</f>
        <v/>
      </c>
      <c r="E28" s="74" t="str">
        <f>IF($L$28&gt;0,SUM(E8:E27),"")</f>
        <v/>
      </c>
      <c r="F28" s="74" t="str">
        <f>IF($L$28&gt;0,SUM(F8:F27),"")</f>
        <v/>
      </c>
      <c r="G28" s="74" t="str">
        <f>IF($L$28&gt;0,SUM(G8:G27),"")</f>
        <v/>
      </c>
      <c r="H28" s="74" t="str">
        <f t="shared" ref="H28:J28" si="7">IF($L$28&gt;0,SUM(H8:H27),"")</f>
        <v/>
      </c>
      <c r="I28" s="74" t="str">
        <f t="shared" si="7"/>
        <v/>
      </c>
      <c r="J28" s="74" t="str">
        <f t="shared" si="7"/>
        <v/>
      </c>
      <c r="K28" s="74" t="str">
        <f>IF($L$28&gt;0,SUM(K8:K27),"")</f>
        <v/>
      </c>
      <c r="L28" s="75">
        <f>SUM(L8:L27)</f>
        <v>0</v>
      </c>
      <c r="M28" s="5"/>
      <c r="N28" s="20"/>
      <c r="O28" s="21"/>
      <c r="P28" s="22"/>
      <c r="Q28" s="20"/>
      <c r="R28" s="20"/>
      <c r="S28" s="20"/>
      <c r="T28" s="20"/>
    </row>
    <row r="29" spans="1:21" x14ac:dyDescent="0.25">
      <c r="A29" s="235" t="s">
        <v>112</v>
      </c>
      <c r="B29" s="235"/>
      <c r="C29" s="235"/>
      <c r="D29" s="235"/>
      <c r="E29" s="235"/>
      <c r="F29" s="235"/>
      <c r="G29" s="235"/>
      <c r="H29" s="235"/>
      <c r="I29" s="235"/>
      <c r="J29" s="235"/>
      <c r="K29" s="235"/>
      <c r="L29" s="235"/>
      <c r="S29" s="36"/>
      <c r="T29" s="36"/>
    </row>
    <row r="30" spans="1:21" ht="30" customHeight="1" x14ac:dyDescent="0.25">
      <c r="A30" s="236" t="s">
        <v>113</v>
      </c>
      <c r="B30" s="236"/>
      <c r="C30" s="236"/>
      <c r="D30" s="236"/>
      <c r="E30" s="236"/>
      <c r="F30" s="236"/>
      <c r="G30" s="236"/>
      <c r="H30" s="236"/>
      <c r="I30" s="236"/>
      <c r="J30" s="236"/>
      <c r="K30" s="236"/>
      <c r="L30" s="236"/>
    </row>
    <row r="31" spans="1:21" ht="21" x14ac:dyDescent="0.35">
      <c r="A31" s="106" t="s">
        <v>21</v>
      </c>
      <c r="B31" s="107">
        <f ca="1">IF(imzatarihi&gt;0,imzatarihi,"")</f>
        <v>45370</v>
      </c>
      <c r="C31" s="217" t="s">
        <v>22</v>
      </c>
      <c r="D31" s="217"/>
      <c r="E31" s="105" t="str">
        <f>IF(kurulusyetkilisi&gt;0,kurulusyetkilisi,"")</f>
        <v/>
      </c>
      <c r="F31" s="106"/>
      <c r="G31" s="106"/>
      <c r="H31" s="79"/>
      <c r="I31" s="79"/>
      <c r="J31" s="79"/>
    </row>
    <row r="32" spans="1:21" ht="19.5" x14ac:dyDescent="0.3">
      <c r="A32" s="108"/>
      <c r="B32" s="108"/>
      <c r="C32" s="217" t="s">
        <v>23</v>
      </c>
      <c r="D32" s="217"/>
      <c r="E32" s="218"/>
      <c r="F32" s="218"/>
      <c r="G32" s="218"/>
      <c r="H32" s="18"/>
      <c r="I32" s="18"/>
      <c r="J32" s="18"/>
    </row>
    <row r="33" spans="1:27" ht="19.5" customHeight="1" x14ac:dyDescent="0.25">
      <c r="A33" s="226" t="s">
        <v>11</v>
      </c>
      <c r="B33" s="226"/>
      <c r="C33" s="226"/>
      <c r="D33" s="226"/>
      <c r="E33" s="226"/>
      <c r="F33" s="226"/>
      <c r="G33" s="226"/>
      <c r="H33" s="226"/>
      <c r="I33" s="226"/>
      <c r="J33" s="226"/>
      <c r="K33" s="226"/>
      <c r="L33" s="226"/>
      <c r="M33" s="35"/>
      <c r="N33" s="76"/>
      <c r="O33" s="77"/>
      <c r="V33" s="39"/>
    </row>
    <row r="34" spans="1:27" x14ac:dyDescent="0.25">
      <c r="A34" s="233" t="str">
        <f>IF(YilDonem&lt;&gt;"",YilDonem,"")</f>
        <v/>
      </c>
      <c r="B34" s="233"/>
      <c r="C34" s="233"/>
      <c r="D34" s="233"/>
      <c r="E34" s="233"/>
      <c r="F34" s="233"/>
      <c r="G34" s="233"/>
      <c r="H34" s="233"/>
      <c r="I34" s="233"/>
      <c r="J34" s="233"/>
      <c r="K34" s="233"/>
      <c r="L34" s="233"/>
    </row>
    <row r="35" spans="1:27" ht="15.75" thickBot="1" x14ac:dyDescent="0.3">
      <c r="B35" s="10"/>
      <c r="C35" s="10"/>
      <c r="D35" s="10"/>
      <c r="E35" s="234" t="str">
        <f>IF(YilDonem&lt;&gt;"",CONCATENATE(VLOOKUP(DönBasAy+7,AyTablo,2,0)," ayına aittir."),"")</f>
        <v/>
      </c>
      <c r="F35" s="234"/>
      <c r="G35" s="234"/>
      <c r="H35" s="234"/>
      <c r="I35" s="10"/>
      <c r="J35" s="10"/>
      <c r="K35" s="10"/>
      <c r="L35" s="82" t="s">
        <v>19</v>
      </c>
    </row>
    <row r="36" spans="1:27" ht="31.5" customHeight="1" thickBot="1" x14ac:dyDescent="0.3">
      <c r="A36" s="86" t="s">
        <v>1</v>
      </c>
      <c r="B36" s="227" t="str">
        <f>IF(ProjeNo&gt;0,ProjeNo,"")</f>
        <v/>
      </c>
      <c r="C36" s="228"/>
      <c r="D36" s="228"/>
      <c r="E36" s="228"/>
      <c r="F36" s="228"/>
      <c r="G36" s="228"/>
      <c r="H36" s="228"/>
      <c r="I36" s="228"/>
      <c r="J36" s="228"/>
      <c r="K36" s="228"/>
      <c r="L36" s="229"/>
    </row>
    <row r="37" spans="1:27" ht="31.5" customHeight="1" thickBot="1" x14ac:dyDescent="0.3">
      <c r="A37" s="87" t="s">
        <v>9</v>
      </c>
      <c r="B37" s="230" t="str">
        <f>IF(ProjeAdi&gt;0,ProjeAdi,"")</f>
        <v/>
      </c>
      <c r="C37" s="231"/>
      <c r="D37" s="231"/>
      <c r="E37" s="231"/>
      <c r="F37" s="231"/>
      <c r="G37" s="231"/>
      <c r="H37" s="231"/>
      <c r="I37" s="231"/>
      <c r="J37" s="231"/>
      <c r="K37" s="231"/>
      <c r="L37" s="232"/>
    </row>
    <row r="38" spans="1:27" ht="31.5" customHeight="1" thickBot="1" x14ac:dyDescent="0.3">
      <c r="A38" s="219" t="s">
        <v>5</v>
      </c>
      <c r="B38" s="219" t="s">
        <v>6</v>
      </c>
      <c r="C38" s="219" t="s">
        <v>12</v>
      </c>
      <c r="D38" s="219" t="s">
        <v>64</v>
      </c>
      <c r="E38" s="219" t="s">
        <v>13</v>
      </c>
      <c r="F38" s="219" t="s">
        <v>16</v>
      </c>
      <c r="G38" s="221" t="s">
        <v>14</v>
      </c>
      <c r="H38" s="223" t="s">
        <v>88</v>
      </c>
      <c r="I38" s="221"/>
      <c r="J38" s="221"/>
      <c r="K38" s="224"/>
      <c r="L38" s="219" t="s">
        <v>15</v>
      </c>
      <c r="O38" s="214" t="s">
        <v>20</v>
      </c>
      <c r="P38" s="214"/>
      <c r="Q38" s="214" t="s">
        <v>26</v>
      </c>
      <c r="R38" s="214"/>
      <c r="S38" s="214" t="s">
        <v>27</v>
      </c>
      <c r="T38" s="214"/>
    </row>
    <row r="39" spans="1:27" s="37" customFormat="1" ht="90.75" thickBot="1" x14ac:dyDescent="0.3">
      <c r="A39" s="220"/>
      <c r="B39" s="220"/>
      <c r="C39" s="220"/>
      <c r="D39" s="220"/>
      <c r="E39" s="220"/>
      <c r="F39" s="220"/>
      <c r="G39" s="222"/>
      <c r="H39" s="83" t="s">
        <v>63</v>
      </c>
      <c r="I39" s="83" t="s">
        <v>89</v>
      </c>
      <c r="J39" s="83" t="s">
        <v>92</v>
      </c>
      <c r="K39" s="83" t="s">
        <v>93</v>
      </c>
      <c r="L39" s="225"/>
      <c r="M39" s="4"/>
      <c r="N39" s="84" t="s">
        <v>8</v>
      </c>
      <c r="O39" s="85" t="s">
        <v>17</v>
      </c>
      <c r="P39" s="85" t="s">
        <v>18</v>
      </c>
      <c r="Q39" s="85" t="s">
        <v>25</v>
      </c>
      <c r="R39" s="85" t="s">
        <v>14</v>
      </c>
      <c r="S39" s="85" t="s">
        <v>25</v>
      </c>
      <c r="T39" s="85" t="s">
        <v>18</v>
      </c>
      <c r="V39" s="19"/>
      <c r="AA39" s="19"/>
    </row>
    <row r="40" spans="1:27" ht="22.5" customHeight="1" x14ac:dyDescent="0.25">
      <c r="A40" s="88">
        <v>21</v>
      </c>
      <c r="B40" s="71" t="str">
        <f>IF('Proje ve Personel Bilgileri'!C39&gt;0,'Proje ve Personel Bilgileri'!C39,"")</f>
        <v/>
      </c>
      <c r="C40" s="11"/>
      <c r="D40" s="12"/>
      <c r="E40" s="12"/>
      <c r="F40" s="12"/>
      <c r="G40" s="12"/>
      <c r="H40" s="13"/>
      <c r="I40" s="13"/>
      <c r="J40" s="13"/>
      <c r="K40" s="13"/>
      <c r="L40" s="67" t="str">
        <f>IF(B40&lt;&gt;"",IF(OR(F40&gt;S40,G40&gt;T40),0,D40+E40+F40+G40-H40-I40-J40-K40),"")</f>
        <v/>
      </c>
      <c r="M40" s="68" t="str">
        <f t="shared" ref="M40:M59" si="8">IF(OR(F40&gt;S40,G40&gt;T40),"Toplam maliyetin hesaplanabilmesi için SGK işveren payı ve işsizlik sigortası işveren payının tavan değerleri aşmaması gerekmektedir.","")</f>
        <v/>
      </c>
      <c r="N40" s="92">
        <f>'Proje ve Personel Bilgileri'!F39</f>
        <v>0</v>
      </c>
      <c r="O40" s="69">
        <f t="shared" ref="O40:O59" si="9">IFERROR(IF(N40="EVET",VLOOKUP(VLOOKUP(DönBasAy+7,YilDönemTablo,4,0),SGKTAVAN,2,0)*0.245,VLOOKUP(VLOOKUP(DönBasAy+7,YilDönemTablo,4,0),SGKTAVAN,2,0)*0.205),0)</f>
        <v>0</v>
      </c>
      <c r="P40" s="69">
        <f t="shared" ref="P40:P59" si="10">IFERROR(IF(N40="EVET",0,VLOOKUP(VLOOKUP(DönBasAy+7,YilDönemTablo,4,0),SGKTAVAN,2,0)*0.02),0)</f>
        <v>0</v>
      </c>
      <c r="Q40" s="69">
        <f t="shared" ref="Q40:Q59" si="11">IF(N40="EVET",(D40+E40)*0.245,(D40+E40)*0.205)</f>
        <v>0</v>
      </c>
      <c r="R40" s="69">
        <f t="shared" ref="R40:R59" si="12">IF(N40="EVET",0,(D40+E40)*0.02)</f>
        <v>0</v>
      </c>
      <c r="S40" s="69">
        <f>IF(ISERROR(ROUNDUP(MIN(O40,Q40),0)),0,ROUNDUP(MIN(O40,Q40),0))</f>
        <v>0</v>
      </c>
      <c r="T40" s="69">
        <f>IF(ISERROR(ROUNDUP(MIN(P40,R40),0)),0,ROUNDUP(MIN(P40,R40),0))</f>
        <v>0</v>
      </c>
    </row>
    <row r="41" spans="1:27" ht="22.5" customHeight="1" x14ac:dyDescent="0.25">
      <c r="A41" s="89">
        <v>22</v>
      </c>
      <c r="B41" s="71" t="str">
        <f>IF('Proje ve Personel Bilgileri'!C40&gt;0,'Proje ve Personel Bilgileri'!C40,"")</f>
        <v/>
      </c>
      <c r="C41" s="14"/>
      <c r="D41" s="15"/>
      <c r="E41" s="15"/>
      <c r="F41" s="15"/>
      <c r="G41" s="15"/>
      <c r="H41" s="15"/>
      <c r="I41" s="15"/>
      <c r="J41" s="15"/>
      <c r="K41" s="15"/>
      <c r="L41" s="70" t="str">
        <f t="shared" ref="L41:L59" si="13">IF(B41&lt;&gt;"",IF(OR(F41&gt;S41,G41&gt;T41),0,D41+E41+F41+G41-H41-I41-J41-K41),"")</f>
        <v/>
      </c>
      <c r="M41" s="68" t="str">
        <f t="shared" si="8"/>
        <v/>
      </c>
      <c r="N41" s="92">
        <f>'Proje ve Personel Bilgileri'!F40</f>
        <v>0</v>
      </c>
      <c r="O41" s="69">
        <f t="shared" si="9"/>
        <v>0</v>
      </c>
      <c r="P41" s="69">
        <f t="shared" si="10"/>
        <v>0</v>
      </c>
      <c r="Q41" s="69">
        <f t="shared" si="11"/>
        <v>0</v>
      </c>
      <c r="R41" s="69">
        <f t="shared" si="12"/>
        <v>0</v>
      </c>
      <c r="S41" s="69">
        <f t="shared" ref="S41:T59" si="14">IF(ISERROR(ROUNDUP(MIN(O41,Q41),0)),0,ROUNDUP(MIN(O41,Q41),0))</f>
        <v>0</v>
      </c>
      <c r="T41" s="69">
        <f t="shared" si="14"/>
        <v>0</v>
      </c>
    </row>
    <row r="42" spans="1:27" ht="22.5" customHeight="1" x14ac:dyDescent="0.25">
      <c r="A42" s="89">
        <v>23</v>
      </c>
      <c r="B42" s="71" t="str">
        <f>IF('Proje ve Personel Bilgileri'!C41&gt;0,'Proje ve Personel Bilgileri'!C41,"")</f>
        <v/>
      </c>
      <c r="C42" s="14"/>
      <c r="D42" s="15"/>
      <c r="E42" s="15"/>
      <c r="F42" s="15"/>
      <c r="G42" s="15"/>
      <c r="H42" s="15"/>
      <c r="I42" s="15"/>
      <c r="J42" s="15"/>
      <c r="K42" s="15"/>
      <c r="L42" s="70" t="str">
        <f t="shared" si="13"/>
        <v/>
      </c>
      <c r="M42" s="68" t="str">
        <f t="shared" si="8"/>
        <v/>
      </c>
      <c r="N42" s="92">
        <f>'Proje ve Personel Bilgileri'!F41</f>
        <v>0</v>
      </c>
      <c r="O42" s="69">
        <f t="shared" si="9"/>
        <v>0</v>
      </c>
      <c r="P42" s="69">
        <f t="shared" si="10"/>
        <v>0</v>
      </c>
      <c r="Q42" s="69">
        <f t="shared" si="11"/>
        <v>0</v>
      </c>
      <c r="R42" s="69">
        <f t="shared" si="12"/>
        <v>0</v>
      </c>
      <c r="S42" s="69">
        <f t="shared" si="14"/>
        <v>0</v>
      </c>
      <c r="T42" s="69">
        <f t="shared" si="14"/>
        <v>0</v>
      </c>
    </row>
    <row r="43" spans="1:27" ht="22.5" customHeight="1" x14ac:dyDescent="0.25">
      <c r="A43" s="89">
        <v>24</v>
      </c>
      <c r="B43" s="71" t="str">
        <f>IF('Proje ve Personel Bilgileri'!C42&gt;0,'Proje ve Personel Bilgileri'!C42,"")</f>
        <v/>
      </c>
      <c r="C43" s="14"/>
      <c r="D43" s="15"/>
      <c r="E43" s="15"/>
      <c r="F43" s="15"/>
      <c r="G43" s="15"/>
      <c r="H43" s="15"/>
      <c r="I43" s="15"/>
      <c r="J43" s="15"/>
      <c r="K43" s="15"/>
      <c r="L43" s="70" t="str">
        <f t="shared" si="13"/>
        <v/>
      </c>
      <c r="M43" s="68" t="str">
        <f t="shared" si="8"/>
        <v/>
      </c>
      <c r="N43" s="92">
        <f>'Proje ve Personel Bilgileri'!F42</f>
        <v>0</v>
      </c>
      <c r="O43" s="69">
        <f t="shared" si="9"/>
        <v>0</v>
      </c>
      <c r="P43" s="69">
        <f t="shared" si="10"/>
        <v>0</v>
      </c>
      <c r="Q43" s="69">
        <f t="shared" si="11"/>
        <v>0</v>
      </c>
      <c r="R43" s="69">
        <f t="shared" si="12"/>
        <v>0</v>
      </c>
      <c r="S43" s="69">
        <f t="shared" si="14"/>
        <v>0</v>
      </c>
      <c r="T43" s="69">
        <f t="shared" si="14"/>
        <v>0</v>
      </c>
    </row>
    <row r="44" spans="1:27" ht="22.5" customHeight="1" x14ac:dyDescent="0.25">
      <c r="A44" s="89">
        <v>25</v>
      </c>
      <c r="B44" s="71" t="str">
        <f>IF('Proje ve Personel Bilgileri'!C43&gt;0,'Proje ve Personel Bilgileri'!C43,"")</f>
        <v/>
      </c>
      <c r="C44" s="14"/>
      <c r="D44" s="15"/>
      <c r="E44" s="15"/>
      <c r="F44" s="15"/>
      <c r="G44" s="15"/>
      <c r="H44" s="15"/>
      <c r="I44" s="15"/>
      <c r="J44" s="15"/>
      <c r="K44" s="15"/>
      <c r="L44" s="70" t="str">
        <f t="shared" si="13"/>
        <v/>
      </c>
      <c r="M44" s="68" t="str">
        <f t="shared" si="8"/>
        <v/>
      </c>
      <c r="N44" s="92">
        <f>'Proje ve Personel Bilgileri'!F43</f>
        <v>0</v>
      </c>
      <c r="O44" s="69">
        <f t="shared" si="9"/>
        <v>0</v>
      </c>
      <c r="P44" s="69">
        <f t="shared" si="10"/>
        <v>0</v>
      </c>
      <c r="Q44" s="69">
        <f t="shared" si="11"/>
        <v>0</v>
      </c>
      <c r="R44" s="69">
        <f t="shared" si="12"/>
        <v>0</v>
      </c>
      <c r="S44" s="69">
        <f t="shared" si="14"/>
        <v>0</v>
      </c>
      <c r="T44" s="69">
        <f t="shared" si="14"/>
        <v>0</v>
      </c>
    </row>
    <row r="45" spans="1:27" ht="22.5" customHeight="1" x14ac:dyDescent="0.25">
      <c r="A45" s="89">
        <v>26</v>
      </c>
      <c r="B45" s="71" t="str">
        <f>IF('Proje ve Personel Bilgileri'!C44&gt;0,'Proje ve Personel Bilgileri'!C44,"")</f>
        <v/>
      </c>
      <c r="C45" s="14"/>
      <c r="D45" s="15"/>
      <c r="E45" s="15"/>
      <c r="F45" s="15"/>
      <c r="G45" s="15"/>
      <c r="H45" s="15"/>
      <c r="I45" s="15"/>
      <c r="J45" s="15"/>
      <c r="K45" s="15"/>
      <c r="L45" s="70" t="str">
        <f t="shared" si="13"/>
        <v/>
      </c>
      <c r="M45" s="68" t="str">
        <f t="shared" si="8"/>
        <v/>
      </c>
      <c r="N45" s="92">
        <f>'Proje ve Personel Bilgileri'!F44</f>
        <v>0</v>
      </c>
      <c r="O45" s="69">
        <f t="shared" si="9"/>
        <v>0</v>
      </c>
      <c r="P45" s="69">
        <f t="shared" si="10"/>
        <v>0</v>
      </c>
      <c r="Q45" s="69">
        <f t="shared" si="11"/>
        <v>0</v>
      </c>
      <c r="R45" s="69">
        <f t="shared" si="12"/>
        <v>0</v>
      </c>
      <c r="S45" s="69">
        <f t="shared" si="14"/>
        <v>0</v>
      </c>
      <c r="T45" s="69">
        <f t="shared" si="14"/>
        <v>0</v>
      </c>
    </row>
    <row r="46" spans="1:27" ht="22.5" customHeight="1" x14ac:dyDescent="0.25">
      <c r="A46" s="89">
        <v>27</v>
      </c>
      <c r="B46" s="71" t="str">
        <f>IF('Proje ve Personel Bilgileri'!C45&gt;0,'Proje ve Personel Bilgileri'!C45,"")</f>
        <v/>
      </c>
      <c r="C46" s="14"/>
      <c r="D46" s="15"/>
      <c r="E46" s="15"/>
      <c r="F46" s="15"/>
      <c r="G46" s="15"/>
      <c r="H46" s="15"/>
      <c r="I46" s="15"/>
      <c r="J46" s="15"/>
      <c r="K46" s="15"/>
      <c r="L46" s="70" t="str">
        <f t="shared" si="13"/>
        <v/>
      </c>
      <c r="M46" s="68" t="str">
        <f t="shared" si="8"/>
        <v/>
      </c>
      <c r="N46" s="92">
        <f>'Proje ve Personel Bilgileri'!F45</f>
        <v>0</v>
      </c>
      <c r="O46" s="69">
        <f t="shared" si="9"/>
        <v>0</v>
      </c>
      <c r="P46" s="69">
        <f t="shared" si="10"/>
        <v>0</v>
      </c>
      <c r="Q46" s="69">
        <f t="shared" si="11"/>
        <v>0</v>
      </c>
      <c r="R46" s="69">
        <f t="shared" si="12"/>
        <v>0</v>
      </c>
      <c r="S46" s="69">
        <f t="shared" si="14"/>
        <v>0</v>
      </c>
      <c r="T46" s="69">
        <f t="shared" si="14"/>
        <v>0</v>
      </c>
    </row>
    <row r="47" spans="1:27" ht="22.5" customHeight="1" x14ac:dyDescent="0.25">
      <c r="A47" s="89">
        <v>28</v>
      </c>
      <c r="B47" s="71" t="str">
        <f>IF('Proje ve Personel Bilgileri'!C46&gt;0,'Proje ve Personel Bilgileri'!C46,"")</f>
        <v/>
      </c>
      <c r="C47" s="14"/>
      <c r="D47" s="15"/>
      <c r="E47" s="15"/>
      <c r="F47" s="15"/>
      <c r="G47" s="15"/>
      <c r="H47" s="15"/>
      <c r="I47" s="15"/>
      <c r="J47" s="15"/>
      <c r="K47" s="15"/>
      <c r="L47" s="70" t="str">
        <f t="shared" si="13"/>
        <v/>
      </c>
      <c r="M47" s="68" t="str">
        <f t="shared" si="8"/>
        <v/>
      </c>
      <c r="N47" s="92">
        <f>'Proje ve Personel Bilgileri'!F46</f>
        <v>0</v>
      </c>
      <c r="O47" s="69">
        <f t="shared" si="9"/>
        <v>0</v>
      </c>
      <c r="P47" s="69">
        <f t="shared" si="10"/>
        <v>0</v>
      </c>
      <c r="Q47" s="69">
        <f t="shared" si="11"/>
        <v>0</v>
      </c>
      <c r="R47" s="69">
        <f t="shared" si="12"/>
        <v>0</v>
      </c>
      <c r="S47" s="69">
        <f t="shared" si="14"/>
        <v>0</v>
      </c>
      <c r="T47" s="69">
        <f t="shared" si="14"/>
        <v>0</v>
      </c>
    </row>
    <row r="48" spans="1:27" ht="22.5" customHeight="1" x14ac:dyDescent="0.25">
      <c r="A48" s="89">
        <v>29</v>
      </c>
      <c r="B48" s="71" t="str">
        <f>IF('Proje ve Personel Bilgileri'!C47&gt;0,'Proje ve Personel Bilgileri'!C47,"")</f>
        <v/>
      </c>
      <c r="C48" s="14"/>
      <c r="D48" s="15"/>
      <c r="E48" s="15"/>
      <c r="F48" s="15"/>
      <c r="G48" s="15"/>
      <c r="H48" s="15"/>
      <c r="I48" s="15"/>
      <c r="J48" s="15"/>
      <c r="K48" s="15"/>
      <c r="L48" s="70" t="str">
        <f t="shared" si="13"/>
        <v/>
      </c>
      <c r="M48" s="68" t="str">
        <f t="shared" si="8"/>
        <v/>
      </c>
      <c r="N48" s="92">
        <f>'Proje ve Personel Bilgileri'!F47</f>
        <v>0</v>
      </c>
      <c r="O48" s="69">
        <f t="shared" si="9"/>
        <v>0</v>
      </c>
      <c r="P48" s="69">
        <f t="shared" si="10"/>
        <v>0</v>
      </c>
      <c r="Q48" s="69">
        <f t="shared" si="11"/>
        <v>0</v>
      </c>
      <c r="R48" s="69">
        <f t="shared" si="12"/>
        <v>0</v>
      </c>
      <c r="S48" s="69">
        <f t="shared" si="14"/>
        <v>0</v>
      </c>
      <c r="T48" s="69">
        <f t="shared" si="14"/>
        <v>0</v>
      </c>
    </row>
    <row r="49" spans="1:21" ht="22.5" customHeight="1" x14ac:dyDescent="0.25">
      <c r="A49" s="89">
        <v>30</v>
      </c>
      <c r="B49" s="71" t="str">
        <f>IF('Proje ve Personel Bilgileri'!C48&gt;0,'Proje ve Personel Bilgileri'!C48,"")</f>
        <v/>
      </c>
      <c r="C49" s="14"/>
      <c r="D49" s="15"/>
      <c r="E49" s="15"/>
      <c r="F49" s="15"/>
      <c r="G49" s="15"/>
      <c r="H49" s="15"/>
      <c r="I49" s="15"/>
      <c r="J49" s="15"/>
      <c r="K49" s="15"/>
      <c r="L49" s="70" t="str">
        <f t="shared" si="13"/>
        <v/>
      </c>
      <c r="M49" s="68" t="str">
        <f t="shared" si="8"/>
        <v/>
      </c>
      <c r="N49" s="92">
        <f>'Proje ve Personel Bilgileri'!F48</f>
        <v>0</v>
      </c>
      <c r="O49" s="69">
        <f t="shared" si="9"/>
        <v>0</v>
      </c>
      <c r="P49" s="69">
        <f t="shared" si="10"/>
        <v>0</v>
      </c>
      <c r="Q49" s="69">
        <f t="shared" si="11"/>
        <v>0</v>
      </c>
      <c r="R49" s="69">
        <f t="shared" si="12"/>
        <v>0</v>
      </c>
      <c r="S49" s="69">
        <f t="shared" si="14"/>
        <v>0</v>
      </c>
      <c r="T49" s="69">
        <f t="shared" si="14"/>
        <v>0</v>
      </c>
    </row>
    <row r="50" spans="1:21" ht="22.5" customHeight="1" x14ac:dyDescent="0.25">
      <c r="A50" s="89">
        <v>31</v>
      </c>
      <c r="B50" s="71" t="str">
        <f>IF('Proje ve Personel Bilgileri'!C49&gt;0,'Proje ve Personel Bilgileri'!C49,"")</f>
        <v/>
      </c>
      <c r="C50" s="14"/>
      <c r="D50" s="15"/>
      <c r="E50" s="15"/>
      <c r="F50" s="15"/>
      <c r="G50" s="15"/>
      <c r="H50" s="15"/>
      <c r="I50" s="15"/>
      <c r="J50" s="15"/>
      <c r="K50" s="15"/>
      <c r="L50" s="70" t="str">
        <f t="shared" si="13"/>
        <v/>
      </c>
      <c r="M50" s="68" t="str">
        <f t="shared" si="8"/>
        <v/>
      </c>
      <c r="N50" s="92">
        <f>'Proje ve Personel Bilgileri'!F49</f>
        <v>0</v>
      </c>
      <c r="O50" s="69">
        <f t="shared" si="9"/>
        <v>0</v>
      </c>
      <c r="P50" s="69">
        <f t="shared" si="10"/>
        <v>0</v>
      </c>
      <c r="Q50" s="69">
        <f t="shared" si="11"/>
        <v>0</v>
      </c>
      <c r="R50" s="69">
        <f t="shared" si="12"/>
        <v>0</v>
      </c>
      <c r="S50" s="69">
        <f t="shared" si="14"/>
        <v>0</v>
      </c>
      <c r="T50" s="69">
        <f t="shared" si="14"/>
        <v>0</v>
      </c>
    </row>
    <row r="51" spans="1:21" ht="22.5" customHeight="1" x14ac:dyDescent="0.25">
      <c r="A51" s="89">
        <v>32</v>
      </c>
      <c r="B51" s="71" t="str">
        <f>IF('Proje ve Personel Bilgileri'!C50&gt;0,'Proje ve Personel Bilgileri'!C50,"")</f>
        <v/>
      </c>
      <c r="C51" s="14"/>
      <c r="D51" s="15"/>
      <c r="E51" s="15"/>
      <c r="F51" s="15"/>
      <c r="G51" s="15"/>
      <c r="H51" s="15"/>
      <c r="I51" s="15"/>
      <c r="J51" s="15"/>
      <c r="K51" s="15"/>
      <c r="L51" s="70" t="str">
        <f t="shared" si="13"/>
        <v/>
      </c>
      <c r="M51" s="68" t="str">
        <f t="shared" si="8"/>
        <v/>
      </c>
      <c r="N51" s="92">
        <f>'Proje ve Personel Bilgileri'!F50</f>
        <v>0</v>
      </c>
      <c r="O51" s="69">
        <f t="shared" si="9"/>
        <v>0</v>
      </c>
      <c r="P51" s="69">
        <f t="shared" si="10"/>
        <v>0</v>
      </c>
      <c r="Q51" s="69">
        <f t="shared" si="11"/>
        <v>0</v>
      </c>
      <c r="R51" s="69">
        <f t="shared" si="12"/>
        <v>0</v>
      </c>
      <c r="S51" s="69">
        <f t="shared" si="14"/>
        <v>0</v>
      </c>
      <c r="T51" s="69">
        <f t="shared" si="14"/>
        <v>0</v>
      </c>
    </row>
    <row r="52" spans="1:21" ht="22.5" customHeight="1" x14ac:dyDescent="0.25">
      <c r="A52" s="89">
        <v>33</v>
      </c>
      <c r="B52" s="71" t="str">
        <f>IF('Proje ve Personel Bilgileri'!C51&gt;0,'Proje ve Personel Bilgileri'!C51,"")</f>
        <v/>
      </c>
      <c r="C52" s="14"/>
      <c r="D52" s="15"/>
      <c r="E52" s="15"/>
      <c r="F52" s="15"/>
      <c r="G52" s="15"/>
      <c r="H52" s="15"/>
      <c r="I52" s="15"/>
      <c r="J52" s="15"/>
      <c r="K52" s="15"/>
      <c r="L52" s="70" t="str">
        <f t="shared" si="13"/>
        <v/>
      </c>
      <c r="M52" s="68" t="str">
        <f t="shared" si="8"/>
        <v/>
      </c>
      <c r="N52" s="92">
        <f>'Proje ve Personel Bilgileri'!F51</f>
        <v>0</v>
      </c>
      <c r="O52" s="69">
        <f t="shared" si="9"/>
        <v>0</v>
      </c>
      <c r="P52" s="69">
        <f t="shared" si="10"/>
        <v>0</v>
      </c>
      <c r="Q52" s="69">
        <f t="shared" si="11"/>
        <v>0</v>
      </c>
      <c r="R52" s="69">
        <f t="shared" si="12"/>
        <v>0</v>
      </c>
      <c r="S52" s="69">
        <f t="shared" si="14"/>
        <v>0</v>
      </c>
      <c r="T52" s="69">
        <f t="shared" si="14"/>
        <v>0</v>
      </c>
    </row>
    <row r="53" spans="1:21" ht="22.5" customHeight="1" x14ac:dyDescent="0.25">
      <c r="A53" s="89">
        <v>34</v>
      </c>
      <c r="B53" s="71" t="str">
        <f>IF('Proje ve Personel Bilgileri'!C52&gt;0,'Proje ve Personel Bilgileri'!C52,"")</f>
        <v/>
      </c>
      <c r="C53" s="14"/>
      <c r="D53" s="15"/>
      <c r="E53" s="15"/>
      <c r="F53" s="15"/>
      <c r="G53" s="15"/>
      <c r="H53" s="15"/>
      <c r="I53" s="15"/>
      <c r="J53" s="15"/>
      <c r="K53" s="15"/>
      <c r="L53" s="70" t="str">
        <f t="shared" si="13"/>
        <v/>
      </c>
      <c r="M53" s="68" t="str">
        <f t="shared" si="8"/>
        <v/>
      </c>
      <c r="N53" s="92">
        <f>'Proje ve Personel Bilgileri'!F52</f>
        <v>0</v>
      </c>
      <c r="O53" s="69">
        <f t="shared" si="9"/>
        <v>0</v>
      </c>
      <c r="P53" s="69">
        <f t="shared" si="10"/>
        <v>0</v>
      </c>
      <c r="Q53" s="69">
        <f t="shared" si="11"/>
        <v>0</v>
      </c>
      <c r="R53" s="69">
        <f t="shared" si="12"/>
        <v>0</v>
      </c>
      <c r="S53" s="69">
        <f t="shared" si="14"/>
        <v>0</v>
      </c>
      <c r="T53" s="69">
        <f t="shared" si="14"/>
        <v>0</v>
      </c>
    </row>
    <row r="54" spans="1:21" ht="22.5" customHeight="1" x14ac:dyDescent="0.25">
      <c r="A54" s="89">
        <v>35</v>
      </c>
      <c r="B54" s="71" t="str">
        <f>IF('Proje ve Personel Bilgileri'!C53&gt;0,'Proje ve Personel Bilgileri'!C53,"")</f>
        <v/>
      </c>
      <c r="C54" s="14"/>
      <c r="D54" s="15"/>
      <c r="E54" s="15"/>
      <c r="F54" s="15"/>
      <c r="G54" s="15"/>
      <c r="H54" s="15"/>
      <c r="I54" s="15"/>
      <c r="J54" s="15"/>
      <c r="K54" s="15"/>
      <c r="L54" s="70" t="str">
        <f t="shared" si="13"/>
        <v/>
      </c>
      <c r="M54" s="68" t="str">
        <f t="shared" si="8"/>
        <v/>
      </c>
      <c r="N54" s="92">
        <f>'Proje ve Personel Bilgileri'!F53</f>
        <v>0</v>
      </c>
      <c r="O54" s="69">
        <f t="shared" si="9"/>
        <v>0</v>
      </c>
      <c r="P54" s="69">
        <f t="shared" si="10"/>
        <v>0</v>
      </c>
      <c r="Q54" s="69">
        <f t="shared" si="11"/>
        <v>0</v>
      </c>
      <c r="R54" s="69">
        <f t="shared" si="12"/>
        <v>0</v>
      </c>
      <c r="S54" s="69">
        <f t="shared" si="14"/>
        <v>0</v>
      </c>
      <c r="T54" s="69">
        <f t="shared" si="14"/>
        <v>0</v>
      </c>
    </row>
    <row r="55" spans="1:21" ht="22.5" customHeight="1" x14ac:dyDescent="0.25">
      <c r="A55" s="89">
        <v>36</v>
      </c>
      <c r="B55" s="71" t="str">
        <f>IF('Proje ve Personel Bilgileri'!C54&gt;0,'Proje ve Personel Bilgileri'!C54,"")</f>
        <v/>
      </c>
      <c r="C55" s="14"/>
      <c r="D55" s="15"/>
      <c r="E55" s="15"/>
      <c r="F55" s="15"/>
      <c r="G55" s="15"/>
      <c r="H55" s="15"/>
      <c r="I55" s="15"/>
      <c r="J55" s="15"/>
      <c r="K55" s="15"/>
      <c r="L55" s="70" t="str">
        <f t="shared" si="13"/>
        <v/>
      </c>
      <c r="M55" s="68" t="str">
        <f t="shared" si="8"/>
        <v/>
      </c>
      <c r="N55" s="92">
        <f>'Proje ve Personel Bilgileri'!F54</f>
        <v>0</v>
      </c>
      <c r="O55" s="69">
        <f t="shared" si="9"/>
        <v>0</v>
      </c>
      <c r="P55" s="69">
        <f t="shared" si="10"/>
        <v>0</v>
      </c>
      <c r="Q55" s="69">
        <f t="shared" si="11"/>
        <v>0</v>
      </c>
      <c r="R55" s="69">
        <f t="shared" si="12"/>
        <v>0</v>
      </c>
      <c r="S55" s="69">
        <f t="shared" si="14"/>
        <v>0</v>
      </c>
      <c r="T55" s="69">
        <f t="shared" si="14"/>
        <v>0</v>
      </c>
    </row>
    <row r="56" spans="1:21" ht="22.5" customHeight="1" x14ac:dyDescent="0.25">
      <c r="A56" s="89">
        <v>37</v>
      </c>
      <c r="B56" s="71" t="str">
        <f>IF('Proje ve Personel Bilgileri'!C55&gt;0,'Proje ve Personel Bilgileri'!C55,"")</f>
        <v/>
      </c>
      <c r="C56" s="14"/>
      <c r="D56" s="15"/>
      <c r="E56" s="15"/>
      <c r="F56" s="15"/>
      <c r="G56" s="15"/>
      <c r="H56" s="15"/>
      <c r="I56" s="15"/>
      <c r="J56" s="15"/>
      <c r="K56" s="15"/>
      <c r="L56" s="70" t="str">
        <f t="shared" si="13"/>
        <v/>
      </c>
      <c r="M56" s="68" t="str">
        <f t="shared" si="8"/>
        <v/>
      </c>
      <c r="N56" s="92">
        <f>'Proje ve Personel Bilgileri'!F55</f>
        <v>0</v>
      </c>
      <c r="O56" s="69">
        <f t="shared" si="9"/>
        <v>0</v>
      </c>
      <c r="P56" s="69">
        <f t="shared" si="10"/>
        <v>0</v>
      </c>
      <c r="Q56" s="69">
        <f t="shared" si="11"/>
        <v>0</v>
      </c>
      <c r="R56" s="69">
        <f t="shared" si="12"/>
        <v>0</v>
      </c>
      <c r="S56" s="69">
        <f t="shared" si="14"/>
        <v>0</v>
      </c>
      <c r="T56" s="69">
        <f t="shared" si="14"/>
        <v>0</v>
      </c>
    </row>
    <row r="57" spans="1:21" ht="22.5" customHeight="1" x14ac:dyDescent="0.25">
      <c r="A57" s="89">
        <v>38</v>
      </c>
      <c r="B57" s="71" t="str">
        <f>IF('Proje ve Personel Bilgileri'!C56&gt;0,'Proje ve Personel Bilgileri'!C56,"")</f>
        <v/>
      </c>
      <c r="C57" s="14"/>
      <c r="D57" s="15"/>
      <c r="E57" s="15"/>
      <c r="F57" s="15"/>
      <c r="G57" s="15"/>
      <c r="H57" s="15"/>
      <c r="I57" s="15"/>
      <c r="J57" s="15"/>
      <c r="K57" s="15"/>
      <c r="L57" s="70" t="str">
        <f t="shared" si="13"/>
        <v/>
      </c>
      <c r="M57" s="68" t="str">
        <f t="shared" si="8"/>
        <v/>
      </c>
      <c r="N57" s="92">
        <f>'Proje ve Personel Bilgileri'!F56</f>
        <v>0</v>
      </c>
      <c r="O57" s="69">
        <f t="shared" si="9"/>
        <v>0</v>
      </c>
      <c r="P57" s="69">
        <f t="shared" si="10"/>
        <v>0</v>
      </c>
      <c r="Q57" s="69">
        <f t="shared" si="11"/>
        <v>0</v>
      </c>
      <c r="R57" s="69">
        <f t="shared" si="12"/>
        <v>0</v>
      </c>
      <c r="S57" s="69">
        <f t="shared" si="14"/>
        <v>0</v>
      </c>
      <c r="T57" s="69">
        <f t="shared" si="14"/>
        <v>0</v>
      </c>
    </row>
    <row r="58" spans="1:21" ht="22.5" customHeight="1" x14ac:dyDescent="0.25">
      <c r="A58" s="89">
        <v>39</v>
      </c>
      <c r="B58" s="71" t="str">
        <f>IF('Proje ve Personel Bilgileri'!C57&gt;0,'Proje ve Personel Bilgileri'!C57,"")</f>
        <v/>
      </c>
      <c r="C58" s="14"/>
      <c r="D58" s="15"/>
      <c r="E58" s="15"/>
      <c r="F58" s="15"/>
      <c r="G58" s="15"/>
      <c r="H58" s="15"/>
      <c r="I58" s="15"/>
      <c r="J58" s="15"/>
      <c r="K58" s="15"/>
      <c r="L58" s="70" t="str">
        <f t="shared" si="13"/>
        <v/>
      </c>
      <c r="M58" s="68" t="str">
        <f t="shared" si="8"/>
        <v/>
      </c>
      <c r="N58" s="92">
        <f>'Proje ve Personel Bilgileri'!F57</f>
        <v>0</v>
      </c>
      <c r="O58" s="69">
        <f t="shared" si="9"/>
        <v>0</v>
      </c>
      <c r="P58" s="69">
        <f t="shared" si="10"/>
        <v>0</v>
      </c>
      <c r="Q58" s="69">
        <f t="shared" si="11"/>
        <v>0</v>
      </c>
      <c r="R58" s="69">
        <f t="shared" si="12"/>
        <v>0</v>
      </c>
      <c r="S58" s="69">
        <f t="shared" si="14"/>
        <v>0</v>
      </c>
      <c r="T58" s="69">
        <f t="shared" si="14"/>
        <v>0</v>
      </c>
    </row>
    <row r="59" spans="1:21" ht="22.5" customHeight="1" thickBot="1" x14ac:dyDescent="0.3">
      <c r="A59" s="90">
        <v>40</v>
      </c>
      <c r="B59" s="72" t="str">
        <f>IF('Proje ve Personel Bilgileri'!C58&gt;0,'Proje ve Personel Bilgileri'!C58,"")</f>
        <v/>
      </c>
      <c r="C59" s="16"/>
      <c r="D59" s="17"/>
      <c r="E59" s="17"/>
      <c r="F59" s="17"/>
      <c r="G59" s="17"/>
      <c r="H59" s="17"/>
      <c r="I59" s="17"/>
      <c r="J59" s="17"/>
      <c r="K59" s="17"/>
      <c r="L59" s="73" t="str">
        <f t="shared" si="13"/>
        <v/>
      </c>
      <c r="M59" s="68" t="str">
        <f t="shared" si="8"/>
        <v/>
      </c>
      <c r="N59" s="92">
        <f>'Proje ve Personel Bilgileri'!F58</f>
        <v>0</v>
      </c>
      <c r="O59" s="69">
        <f t="shared" si="9"/>
        <v>0</v>
      </c>
      <c r="P59" s="69">
        <f t="shared" si="10"/>
        <v>0</v>
      </c>
      <c r="Q59" s="69">
        <f t="shared" si="11"/>
        <v>0</v>
      </c>
      <c r="R59" s="69">
        <f t="shared" si="12"/>
        <v>0</v>
      </c>
      <c r="S59" s="69">
        <f t="shared" si="14"/>
        <v>0</v>
      </c>
      <c r="T59" s="69">
        <f t="shared" si="14"/>
        <v>0</v>
      </c>
      <c r="U59" s="43"/>
    </row>
    <row r="60" spans="1:21" s="23" customFormat="1" ht="29.25" customHeight="1" thickBot="1" x14ac:dyDescent="0.3">
      <c r="A60" s="215" t="s">
        <v>24</v>
      </c>
      <c r="B60" s="216"/>
      <c r="C60" s="114" t="str">
        <f>IF($L$28&gt;0,SUM(C40:C59),"")</f>
        <v/>
      </c>
      <c r="D60" s="74" t="str">
        <f>IF($L$28&gt;0,SUM(D40:D59),"")</f>
        <v/>
      </c>
      <c r="E60" s="74" t="str">
        <f>IF($L$28&gt;0,SUM(E40:E59),"")</f>
        <v/>
      </c>
      <c r="F60" s="74" t="str">
        <f>IF($L$28&gt;0,SUM(F40:F59),"")</f>
        <v/>
      </c>
      <c r="G60" s="74" t="str">
        <f>IF($L$28&gt;0,SUM(G40:G59),"")</f>
        <v/>
      </c>
      <c r="H60" s="74" t="str">
        <f t="shared" ref="H60:J60" si="15">IF($L$28&gt;0,SUM(H40:H59),"")</f>
        <v/>
      </c>
      <c r="I60" s="74" t="str">
        <f t="shared" si="15"/>
        <v/>
      </c>
      <c r="J60" s="74" t="str">
        <f t="shared" si="15"/>
        <v/>
      </c>
      <c r="K60" s="74" t="str">
        <f>IF($L$28&gt;0,SUM(K40:K59),"")</f>
        <v/>
      </c>
      <c r="L60" s="75">
        <f>SUM(L40:L59)</f>
        <v>0</v>
      </c>
      <c r="M60" s="5"/>
      <c r="N60" s="20"/>
      <c r="O60" s="21"/>
      <c r="P60" s="22"/>
      <c r="Q60" s="20"/>
      <c r="R60" s="20"/>
      <c r="S60" s="20"/>
      <c r="T60" s="20"/>
    </row>
    <row r="61" spans="1:21" x14ac:dyDescent="0.25">
      <c r="A61" s="235" t="s">
        <v>112</v>
      </c>
      <c r="B61" s="235"/>
      <c r="C61" s="235"/>
      <c r="D61" s="235"/>
      <c r="E61" s="235"/>
      <c r="F61" s="235"/>
      <c r="G61" s="235"/>
      <c r="H61" s="235"/>
      <c r="I61" s="235"/>
      <c r="J61" s="235"/>
      <c r="K61" s="235"/>
      <c r="L61" s="235"/>
      <c r="S61" s="36"/>
      <c r="T61" s="36"/>
    </row>
    <row r="62" spans="1:21" ht="30.75" customHeight="1" x14ac:dyDescent="0.25">
      <c r="A62" s="236" t="s">
        <v>113</v>
      </c>
      <c r="B62" s="236"/>
      <c r="C62" s="236"/>
      <c r="D62" s="236"/>
      <c r="E62" s="236"/>
      <c r="F62" s="236"/>
      <c r="G62" s="236"/>
      <c r="H62" s="236"/>
      <c r="I62" s="236"/>
      <c r="J62" s="236"/>
      <c r="K62" s="236"/>
      <c r="L62" s="236"/>
    </row>
    <row r="63" spans="1:21" ht="21" x14ac:dyDescent="0.35">
      <c r="A63" s="106" t="s">
        <v>21</v>
      </c>
      <c r="B63" s="107">
        <f ca="1">IF(imzatarihi&gt;0,imzatarihi,"")</f>
        <v>45370</v>
      </c>
      <c r="C63" s="217" t="s">
        <v>22</v>
      </c>
      <c r="D63" s="217"/>
      <c r="E63" s="105" t="str">
        <f>IF(kurulusyetkilisi&gt;0,kurulusyetkilisi,"")</f>
        <v/>
      </c>
      <c r="F63" s="106"/>
      <c r="G63" s="106"/>
      <c r="H63" s="79"/>
      <c r="I63" s="79"/>
      <c r="J63" s="79"/>
    </row>
    <row r="64" spans="1:21" ht="19.5" x14ac:dyDescent="0.3">
      <c r="A64" s="108"/>
      <c r="B64" s="108"/>
      <c r="C64" s="217" t="s">
        <v>23</v>
      </c>
      <c r="D64" s="217"/>
      <c r="E64" s="218"/>
      <c r="F64" s="218"/>
      <c r="G64" s="218"/>
      <c r="H64" s="18"/>
      <c r="I64" s="18"/>
      <c r="J64" s="18"/>
    </row>
  </sheetData>
  <sheetProtection algorithmName="SHA-512" hashValue="Iu4aLXdiLdggi2qmsk/bSl42/Wmizg4EOpsnVOgxq148Blrx8FXnOIaYv4Cqv8UkM7fJ1hl9bbVO6gCHdUyV5w==" saltValue="uzu6av4ufTOOalpXL/W/vA==" spinCount="100000" sheet="1" objects="1" scenarios="1"/>
  <mergeCells count="46">
    <mergeCell ref="A29:L29"/>
    <mergeCell ref="A30:L30"/>
    <mergeCell ref="A61:L61"/>
    <mergeCell ref="A62:L62"/>
    <mergeCell ref="S6:T6"/>
    <mergeCell ref="A28:B28"/>
    <mergeCell ref="C31:D31"/>
    <mergeCell ref="C32:D32"/>
    <mergeCell ref="E32:G32"/>
    <mergeCell ref="F6:F7"/>
    <mergeCell ref="G6:G7"/>
    <mergeCell ref="H6:K6"/>
    <mergeCell ref="L6:L7"/>
    <mergeCell ref="O6:P6"/>
    <mergeCell ref="Q6:R6"/>
    <mergeCell ref="A6:A7"/>
    <mergeCell ref="B6:B7"/>
    <mergeCell ref="C6:C7"/>
    <mergeCell ref="D6:D7"/>
    <mergeCell ref="E6:E7"/>
    <mergeCell ref="A1:L1"/>
    <mergeCell ref="A2:L2"/>
    <mergeCell ref="E3:H3"/>
    <mergeCell ref="B4:L4"/>
    <mergeCell ref="B5:L5"/>
    <mergeCell ref="A33:L33"/>
    <mergeCell ref="A34:L34"/>
    <mergeCell ref="E35:H35"/>
    <mergeCell ref="B36:L36"/>
    <mergeCell ref="B37:L37"/>
    <mergeCell ref="Q38:R38"/>
    <mergeCell ref="S38:T38"/>
    <mergeCell ref="A60:B60"/>
    <mergeCell ref="C63:D63"/>
    <mergeCell ref="C64:D64"/>
    <mergeCell ref="E64:G64"/>
    <mergeCell ref="F38:F39"/>
    <mergeCell ref="G38:G39"/>
    <mergeCell ref="H38:K38"/>
    <mergeCell ref="L38:L39"/>
    <mergeCell ref="O38:P38"/>
    <mergeCell ref="A38:A39"/>
    <mergeCell ref="B38:B39"/>
    <mergeCell ref="C38:C39"/>
    <mergeCell ref="D38:D39"/>
    <mergeCell ref="E38:E39"/>
  </mergeCells>
  <dataValidations count="3">
    <dataValidation type="whole" allowBlank="1" showErrorMessage="1" error="Prim Gün Sayısı en fazla 30 olabilir." prompt="_x000a_" sqref="C8:C27 C40:C59">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G40:G59">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1" manualBreakCount="1">
    <brk id="32" max="11"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40</vt:i4>
      </vt:variant>
    </vt:vector>
  </HeadingPairs>
  <TitlesOfParts>
    <vt:vector size="60" baseType="lpstr">
      <vt:lpstr>Proje ve Personel Bilgileri</vt:lpstr>
      <vt:lpstr>G011A (1.AY)</vt:lpstr>
      <vt:lpstr>G011A (2.AY)</vt:lpstr>
      <vt:lpstr>G011A (3.AY)</vt:lpstr>
      <vt:lpstr>G011A (4.AY)</vt:lpstr>
      <vt:lpstr>G011A (5.AY)</vt:lpstr>
      <vt:lpstr>G011A (6.AY)</vt:lpstr>
      <vt:lpstr>G011A (7.AY)</vt:lpstr>
      <vt:lpstr>G011A (8.AY)</vt:lpstr>
      <vt:lpstr>G011A (9.AY)</vt:lpstr>
      <vt:lpstr>G011A (10.AY)</vt:lpstr>
      <vt:lpstr>G011A (11.AY)</vt:lpstr>
      <vt:lpstr>G011A (12.AY)</vt:lpstr>
      <vt:lpstr>G011A (13.AY)</vt:lpstr>
      <vt:lpstr>G011A (14.AY)</vt:lpstr>
      <vt:lpstr>G011A (15.AY)</vt:lpstr>
      <vt:lpstr>G011B</vt:lpstr>
      <vt:lpstr>G011C</vt:lpstr>
      <vt:lpstr>G011</vt:lpstr>
      <vt:lpstr>G020</vt:lpstr>
      <vt:lpstr>AsgariUcret</vt:lpstr>
      <vt:lpstr>AUcret</vt:lpstr>
      <vt:lpstr>AyTablo</vt:lpstr>
      <vt:lpstr>BasvuruTarihi</vt:lpstr>
      <vt:lpstr>DestekOrani</vt:lpstr>
      <vt:lpstr>DönBasAy</vt:lpstr>
      <vt:lpstr>G011CTablo</vt:lpstr>
      <vt:lpstr>imzatarihi</vt:lpstr>
      <vt:lpstr>kurulusyetkilisi</vt:lpstr>
      <vt:lpstr>PerOransalMaliyet</vt:lpstr>
      <vt:lpstr>Personel</vt:lpstr>
      <vt:lpstr>PersonelTablo</vt:lpstr>
      <vt:lpstr>PKodu</vt:lpstr>
      <vt:lpstr>ProjeAdi</vt:lpstr>
      <vt:lpstr>ProjeNo</vt:lpstr>
      <vt:lpstr>RaporDönemi</vt:lpstr>
      <vt:lpstr>SGKTAVAN</vt:lpstr>
      <vt:lpstr>'G011A (1.AY)'!Yazdırma_Alanı</vt:lpstr>
      <vt:lpstr>'G011A (10.AY)'!Yazdırma_Alanı</vt:lpstr>
      <vt:lpstr>'G011A (11.AY)'!Yazdırma_Alanı</vt:lpstr>
      <vt:lpstr>'G011A (12.AY)'!Yazdırma_Alanı</vt:lpstr>
      <vt:lpstr>'G011A (13.AY)'!Yazdırma_Alanı</vt:lpstr>
      <vt:lpstr>'G011A (14.AY)'!Yazdırma_Alanı</vt:lpstr>
      <vt:lpstr>'G011A (15.AY)'!Yazdırma_Alanı</vt:lpstr>
      <vt:lpstr>'G011A (2.AY)'!Yazdırma_Alanı</vt:lpstr>
      <vt:lpstr>'G011A (3.AY)'!Yazdırma_Alanı</vt:lpstr>
      <vt:lpstr>'G011A (4.AY)'!Yazdırma_Alanı</vt:lpstr>
      <vt:lpstr>'G011A (5.AY)'!Yazdırma_Alanı</vt:lpstr>
      <vt:lpstr>'G011A (6.AY)'!Yazdırma_Alanı</vt:lpstr>
      <vt:lpstr>'G011A (7.AY)'!Yazdırma_Alanı</vt:lpstr>
      <vt:lpstr>'G011A (8.AY)'!Yazdırma_Alanı</vt:lpstr>
      <vt:lpstr>'G011A (9.AY)'!Yazdırma_Alanı</vt:lpstr>
      <vt:lpstr>G011B!Yazdırma_Alanı</vt:lpstr>
      <vt:lpstr>G011C!Yazdırma_Alanı</vt:lpstr>
      <vt:lpstr>'G020'!Yazdırma_Alanı</vt:lpstr>
      <vt:lpstr>'Proje ve Personel Bilgileri'!Yazdırma_Alanı</vt:lpstr>
      <vt:lpstr>Yıl</vt:lpstr>
      <vt:lpstr>YilDonem</vt:lpstr>
      <vt:lpstr>YilDönemTablo</vt:lpstr>
      <vt:lpstr>Yillar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Meliha Antal</cp:lastModifiedBy>
  <cp:lastPrinted>2024-02-12T14:22:04Z</cp:lastPrinted>
  <dcterms:created xsi:type="dcterms:W3CDTF">2019-01-30T11:52:38Z</dcterms:created>
  <dcterms:modified xsi:type="dcterms:W3CDTF">2024-03-19T11:00:58Z</dcterms:modified>
</cp:coreProperties>
</file>